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itation\FSM\RF FSL\Round\2025\"/>
    </mc:Choice>
  </mc:AlternateContent>
  <bookViews>
    <workbookView xWindow="0" yWindow="30" windowWidth="20730" windowHeight="9555" activeTab="2"/>
  </bookViews>
  <sheets>
    <sheet name="Overall" sheetId="4" r:id="rId1"/>
    <sheet name="Non Functional FSTPs" sheetId="8" r:id="rId2"/>
    <sheet name="Analysis Data (Round 08-2025)" sheetId="1" r:id="rId3"/>
    <sheet name="Comparision with Previous round" sheetId="5" r:id="rId4"/>
    <sheet name="Technologywise data comparision" sheetId="9" r:id="rId5"/>
    <sheet name="Sheet2" sheetId="11" r:id="rId6"/>
    <sheet name="Sheet1" sheetId="10" r:id="rId7"/>
  </sheets>
  <definedNames>
    <definedName name="_xlnm._FilterDatabase" localSheetId="2" hidden="1">'Analysis Data (Round 08-2025)'!$B$3:$AB$157</definedName>
    <definedName name="_xlnm._FilterDatabase" localSheetId="6" hidden="1">Sheet1!$A$3:$AG$155</definedName>
  </definedNames>
  <calcPr calcId="152511"/>
  <pivotCaches>
    <pivotCache cacheId="0" r:id="rId8"/>
  </pivotCaches>
</workbook>
</file>

<file path=xl/calcChain.xml><?xml version="1.0" encoding="utf-8"?>
<calcChain xmlns="http://schemas.openxmlformats.org/spreadsheetml/2006/main">
  <c r="AF10" i="10" l="1"/>
  <c r="AF6" i="10"/>
  <c r="C14" i="9" l="1"/>
  <c r="B13" i="4" l="1"/>
  <c r="J10" i="4" l="1"/>
  <c r="J11" i="4" s="1"/>
  <c r="N14" i="5" s="1"/>
  <c r="H10" i="4" l="1"/>
  <c r="G10" i="4"/>
  <c r="E10" i="4"/>
  <c r="K10" i="4" l="1"/>
  <c r="I10" i="4"/>
  <c r="I11" i="4" s="1"/>
  <c r="L14" i="5" s="1"/>
  <c r="D10" i="4"/>
  <c r="C10" i="4"/>
  <c r="B10" i="4"/>
  <c r="B11" i="4" s="1"/>
  <c r="E14" i="5" s="1"/>
  <c r="I8" i="4"/>
  <c r="I7" i="4"/>
  <c r="I6" i="4"/>
  <c r="I5" i="4"/>
  <c r="L8" i="4" l="1"/>
  <c r="L7" i="4"/>
  <c r="K8" i="4"/>
  <c r="K7" i="4"/>
  <c r="G7" i="4"/>
  <c r="H7" i="4"/>
  <c r="G8" i="4"/>
  <c r="H8" i="4"/>
  <c r="F8" i="4"/>
  <c r="F7" i="4"/>
  <c r="E8" i="4"/>
  <c r="E7" i="4"/>
  <c r="D8" i="4"/>
  <c r="D7" i="4"/>
  <c r="C8" i="4"/>
  <c r="C7" i="4"/>
  <c r="B8" i="4"/>
  <c r="B7" i="4"/>
  <c r="L6" i="4"/>
  <c r="K6" i="4"/>
  <c r="G6" i="4"/>
  <c r="H6" i="4"/>
  <c r="F6" i="4"/>
  <c r="E6" i="4"/>
  <c r="D6" i="4"/>
  <c r="C6" i="4"/>
  <c r="B6" i="4"/>
  <c r="L5" i="4"/>
  <c r="K5" i="4"/>
  <c r="G5" i="4"/>
  <c r="H5" i="4"/>
  <c r="F5" i="4"/>
  <c r="E5" i="4"/>
  <c r="D5" i="4"/>
  <c r="C5" i="4"/>
  <c r="B5" i="4"/>
  <c r="H11" i="4" l="1"/>
  <c r="K14" i="5" s="1"/>
  <c r="G11" i="4"/>
  <c r="J14" i="5" s="1"/>
  <c r="E11" i="4"/>
  <c r="H14" i="5" s="1"/>
  <c r="D11" i="4"/>
  <c r="G14" i="5" s="1"/>
  <c r="C11" i="4"/>
  <c r="F14" i="5" s="1"/>
  <c r="K11" i="4" l="1"/>
  <c r="M14" i="5" s="1"/>
</calcChain>
</file>

<file path=xl/sharedStrings.xml><?xml version="1.0" encoding="utf-8"?>
<sst xmlns="http://schemas.openxmlformats.org/spreadsheetml/2006/main" count="3398" uniqueCount="746">
  <si>
    <t>Sample ID</t>
  </si>
  <si>
    <t>Camp ID</t>
  </si>
  <si>
    <t>Block</t>
  </si>
  <si>
    <t>FSTP Type</t>
  </si>
  <si>
    <t>Sample Type</t>
  </si>
  <si>
    <t>Remarks</t>
  </si>
  <si>
    <t>Latitude</t>
  </si>
  <si>
    <t>Longitude</t>
  </si>
  <si>
    <t>pH</t>
  </si>
  <si>
    <t>Temperature (Degree C)</t>
  </si>
  <si>
    <t>TN (mg/l)</t>
  </si>
  <si>
    <t>Nitrate (mg/l)</t>
  </si>
  <si>
    <t>Phosphate (mg/l)</t>
  </si>
  <si>
    <t>BOD (mg/l)</t>
  </si>
  <si>
    <t>COD (mg/l)</t>
  </si>
  <si>
    <t>E.Coli (cfu/100 ml)</t>
  </si>
  <si>
    <t>Total Coliform (Cfu/100 ml)</t>
  </si>
  <si>
    <t>TSS (mg/l)</t>
  </si>
  <si>
    <t>Organization</t>
  </si>
  <si>
    <t>FSTP ID (Organization)</t>
  </si>
  <si>
    <t>Sample Collection</t>
  </si>
  <si>
    <t>FSTP ID (By DPHE)</t>
  </si>
  <si>
    <t>Incharge of FSTP</t>
  </si>
  <si>
    <t>Contact Number</t>
  </si>
  <si>
    <t>Alternative Number</t>
  </si>
  <si>
    <t>Sub Block</t>
  </si>
  <si>
    <t>% of FSTPs above limit</t>
  </si>
  <si>
    <t>Minimum</t>
  </si>
  <si>
    <t>Maximum</t>
  </si>
  <si>
    <t>Average</t>
  </si>
  <si>
    <t>Parameters</t>
  </si>
  <si>
    <t>No of FSTPs above limit</t>
  </si>
  <si>
    <t>Median</t>
  </si>
  <si>
    <t>Total Nitrogen (mg/l)</t>
  </si>
  <si>
    <t>Total Coliforms (cfu/100 ml)</t>
  </si>
  <si>
    <t>E. Coli (cfu/100 ml)</t>
  </si>
  <si>
    <t>6 to 9</t>
  </si>
  <si>
    <t>Govt Std (DoE 2019)</t>
  </si>
  <si>
    <t>N/A</t>
  </si>
  <si>
    <t>Operational FSTPs, with samples analyzed</t>
  </si>
  <si>
    <t>FSTPs under maintenance, not analyzed</t>
  </si>
  <si>
    <t>Summary of FSTP Effluent analysis by DPHE FSL</t>
  </si>
  <si>
    <t>Temp (Degree C)</t>
  </si>
  <si>
    <t>Capacity (m3/week)</t>
  </si>
  <si>
    <t>WASH AFA</t>
  </si>
  <si>
    <t>S/N</t>
  </si>
  <si>
    <t>Round</t>
  </si>
  <si>
    <t>1st</t>
  </si>
  <si>
    <t>2nd</t>
  </si>
  <si>
    <t>3rd</t>
  </si>
  <si>
    <t>Year</t>
  </si>
  <si>
    <t>TS (%)</t>
  </si>
  <si>
    <t>Total Suspended Solids (mg/l)</t>
  </si>
  <si>
    <t>Status</t>
  </si>
  <si>
    <r>
      <t>Conductivity (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Times New Roman"/>
        <family val="1"/>
      </rPr>
      <t>S/cm)</t>
    </r>
  </si>
  <si>
    <t>Technology Upgradation ongoing</t>
  </si>
  <si>
    <t>Govt Std (DoE 2023)</t>
  </si>
  <si>
    <t>FSTP ID (DPHE)</t>
  </si>
  <si>
    <t>Functional but not operational</t>
  </si>
  <si>
    <t>FSTP visited</t>
  </si>
  <si>
    <t>Oil &amp; Grease (mg/l)</t>
  </si>
  <si>
    <t>Oil &amp; Grease (mg/L)</t>
  </si>
  <si>
    <t>Phosphate (mg/L)</t>
  </si>
  <si>
    <t>Nitrate (mg/L)</t>
  </si>
  <si>
    <t>Total Nitrogen (mg/L)</t>
  </si>
  <si>
    <t>COD (mg/L)</t>
  </si>
  <si>
    <t>BOD (mg/L)</t>
  </si>
  <si>
    <t>Non Functional FSTP list</t>
  </si>
  <si>
    <t>UNICEF</t>
  </si>
  <si>
    <t>D</t>
  </si>
  <si>
    <t>D-4</t>
  </si>
  <si>
    <t>UFF</t>
  </si>
  <si>
    <t>D-6</t>
  </si>
  <si>
    <t>FSTP-07-05</t>
  </si>
  <si>
    <t>D-8</t>
  </si>
  <si>
    <t>ABR</t>
  </si>
  <si>
    <t>WSP-02</t>
  </si>
  <si>
    <t>C</t>
  </si>
  <si>
    <t>C-2</t>
  </si>
  <si>
    <t>WSP</t>
  </si>
  <si>
    <t>NGOF</t>
  </si>
  <si>
    <t>FSTP-07-08</t>
  </si>
  <si>
    <t>WVI WSP-03</t>
  </si>
  <si>
    <t>C-3</t>
  </si>
  <si>
    <t>FSTP-07-13</t>
  </si>
  <si>
    <t>E</t>
  </si>
  <si>
    <t>FSTP-07-11</t>
  </si>
  <si>
    <t>F</t>
  </si>
  <si>
    <t>FSTP-07-02</t>
  </si>
  <si>
    <t>UFF-01</t>
  </si>
  <si>
    <t>B</t>
  </si>
  <si>
    <t>FSTP-07-15</t>
  </si>
  <si>
    <t>G</t>
  </si>
  <si>
    <t>FSTP-07-14</t>
  </si>
  <si>
    <t>ABR-04</t>
  </si>
  <si>
    <t>FSTP-07-12</t>
  </si>
  <si>
    <t>ABR-01</t>
  </si>
  <si>
    <t>FSTP-07-03</t>
  </si>
  <si>
    <t>UFF-02</t>
  </si>
  <si>
    <t>FSTP-07-01</t>
  </si>
  <si>
    <t>UFF-05</t>
  </si>
  <si>
    <t>A</t>
  </si>
  <si>
    <t>A4</t>
  </si>
  <si>
    <t>4 Ext</t>
  </si>
  <si>
    <t>UNHCR</t>
  </si>
  <si>
    <t>FSTP-01</t>
  </si>
  <si>
    <t>-</t>
  </si>
  <si>
    <t>Anaerobic Lagoon</t>
  </si>
  <si>
    <t>LSP</t>
  </si>
  <si>
    <t>1E</t>
  </si>
  <si>
    <t>BRAC</t>
  </si>
  <si>
    <t>1W</t>
  </si>
  <si>
    <t>FSTP-01-02</t>
  </si>
  <si>
    <t>FSTP-05-02</t>
  </si>
  <si>
    <t>E-3</t>
  </si>
  <si>
    <t>IOM</t>
  </si>
  <si>
    <t>FSTP-12-01</t>
  </si>
  <si>
    <t>G-9</t>
  </si>
  <si>
    <t>DEWATS</t>
  </si>
  <si>
    <t>FSTP-12-02</t>
  </si>
  <si>
    <t>FSTP-12-03</t>
  </si>
  <si>
    <t>J-12</t>
  </si>
  <si>
    <t>FSTP-12-04</t>
  </si>
  <si>
    <t>Host community (Thaing Khali)</t>
  </si>
  <si>
    <t>MSF</t>
  </si>
  <si>
    <t>FSTP-H-02</t>
  </si>
  <si>
    <t>MSF-OCA</t>
  </si>
  <si>
    <t>ADB</t>
  </si>
  <si>
    <t>Omni-1</t>
  </si>
  <si>
    <t>B-2</t>
  </si>
  <si>
    <t>Omni Processor</t>
  </si>
  <si>
    <t>WB</t>
  </si>
  <si>
    <t>FSTP-12-05</t>
  </si>
  <si>
    <t>G-13</t>
  </si>
  <si>
    <t>DPHE</t>
  </si>
  <si>
    <t>Biological Process</t>
  </si>
  <si>
    <t>Kutupalong</t>
  </si>
  <si>
    <t>FSTP-H-01</t>
  </si>
  <si>
    <t>FSTP-02 (Mega FSTP)</t>
  </si>
  <si>
    <t>A-14</t>
  </si>
  <si>
    <t>FSTP-06-02</t>
  </si>
  <si>
    <t>ABR-FSM-02</t>
  </si>
  <si>
    <t>B-12</t>
  </si>
  <si>
    <t>FSTP-06-04</t>
  </si>
  <si>
    <t>ABR-FSM-03</t>
  </si>
  <si>
    <t>FSTP-06-01</t>
  </si>
  <si>
    <t>ABR-FSM-01</t>
  </si>
  <si>
    <t>FSTP-06-03</t>
  </si>
  <si>
    <t>ABR-FSM-04</t>
  </si>
  <si>
    <t>A-5</t>
  </si>
  <si>
    <t>8E</t>
  </si>
  <si>
    <t>WVI</t>
  </si>
  <si>
    <t>UFF-06</t>
  </si>
  <si>
    <t>FSTP-08-02</t>
  </si>
  <si>
    <t>B-60</t>
  </si>
  <si>
    <t>B-42</t>
  </si>
  <si>
    <t>H-37</t>
  </si>
  <si>
    <t>DEWATS-02</t>
  </si>
  <si>
    <t>FSTP-10-05</t>
  </si>
  <si>
    <t>DEWATS-05</t>
  </si>
  <si>
    <t>FSTP-10-06</t>
  </si>
  <si>
    <t>G-41</t>
  </si>
  <si>
    <t>FSTP-10-07</t>
  </si>
  <si>
    <t>DEWATS-01</t>
  </si>
  <si>
    <t>F-40</t>
  </si>
  <si>
    <t>8W</t>
  </si>
  <si>
    <t>FSTP-08-20</t>
  </si>
  <si>
    <t>FSM-01</t>
  </si>
  <si>
    <t>A-61</t>
  </si>
  <si>
    <t>A-65</t>
  </si>
  <si>
    <t>FSTP-08-15</t>
  </si>
  <si>
    <t>A-49</t>
  </si>
  <si>
    <t>FSTP-08-14</t>
  </si>
  <si>
    <t>I-20</t>
  </si>
  <si>
    <t>FSTP-08-13</t>
  </si>
  <si>
    <t>A-39</t>
  </si>
  <si>
    <t>FSTP-08-11</t>
  </si>
  <si>
    <t>A-16</t>
  </si>
  <si>
    <t>FSTP-08-10</t>
  </si>
  <si>
    <t>A-28</t>
  </si>
  <si>
    <t>FSTP-08-09</t>
  </si>
  <si>
    <t>A-19</t>
  </si>
  <si>
    <t>VERC</t>
  </si>
  <si>
    <t>G-3</t>
  </si>
  <si>
    <t>FSTP-09-02</t>
  </si>
  <si>
    <t>IOM-DLT-2017-06-BMS-001</t>
  </si>
  <si>
    <t>C-9</t>
  </si>
  <si>
    <t>SSU</t>
  </si>
  <si>
    <t>A-3</t>
  </si>
  <si>
    <t>FSTP-09-06</t>
  </si>
  <si>
    <t>IOM-DLT-2017-06-BMS-002</t>
  </si>
  <si>
    <t>B-1</t>
  </si>
  <si>
    <t>FSTP-09-07</t>
  </si>
  <si>
    <t>IOM-DEWATS-2019-10-C09-001</t>
  </si>
  <si>
    <t>FSTP-09-08</t>
  </si>
  <si>
    <t>IOM-DEWATS-2021-07-C09-002</t>
  </si>
  <si>
    <t>I-2</t>
  </si>
  <si>
    <t>FSTP-09-09</t>
  </si>
  <si>
    <t>IOM-DLT-2017-06-BMS-003</t>
  </si>
  <si>
    <t>H-20</t>
  </si>
  <si>
    <t>FSTP-11-06</t>
  </si>
  <si>
    <t>DEWATS-03</t>
  </si>
  <si>
    <t>D-7</t>
  </si>
  <si>
    <t>FSTP-11-05</t>
  </si>
  <si>
    <t>FSTP-11-04</t>
  </si>
  <si>
    <t>A-2</t>
  </si>
  <si>
    <t>FSTP-11-02</t>
  </si>
  <si>
    <t>DEWATS-04</t>
  </si>
  <si>
    <t>FSTP-18-01</t>
  </si>
  <si>
    <t>FSM-C18-2</t>
  </si>
  <si>
    <t>M</t>
  </si>
  <si>
    <t>M-19</t>
  </si>
  <si>
    <t>ACF</t>
  </si>
  <si>
    <t>BDRCS</t>
  </si>
  <si>
    <t>DSK</t>
  </si>
  <si>
    <t>FSTP-18-05</t>
  </si>
  <si>
    <t>K-9</t>
  </si>
  <si>
    <t>FSTP-18-11</t>
  </si>
  <si>
    <t>IOM-DEWATS-2023-06-C18-003</t>
  </si>
  <si>
    <t>C-5 (K-10)</t>
  </si>
  <si>
    <t>FSTP-19-01</t>
  </si>
  <si>
    <t>BDRCS-FSTP-C19-01</t>
  </si>
  <si>
    <t>D-13</t>
  </si>
  <si>
    <t>FSTP-19-02</t>
  </si>
  <si>
    <t>A-1</t>
  </si>
  <si>
    <t>FSTP-19-03</t>
  </si>
  <si>
    <t>FSTP-18-08</t>
  </si>
  <si>
    <t>IOM-DEWATS-2023-06-C18-005</t>
  </si>
  <si>
    <t>FSTP-18-09</t>
  </si>
  <si>
    <t>IOM-DEWATS-2023-06-C18-004</t>
  </si>
  <si>
    <t>D-2</t>
  </si>
  <si>
    <t>E-1</t>
  </si>
  <si>
    <t>B-3</t>
  </si>
  <si>
    <t>FSTP-21-02</t>
  </si>
  <si>
    <t>C-21-ABR-Omani</t>
  </si>
  <si>
    <t>FSTP-16-07</t>
  </si>
  <si>
    <t>C-5</t>
  </si>
  <si>
    <t>FSTP-16-05</t>
  </si>
  <si>
    <t>DSK-BRAC-EKN-16-ABR-03/19</t>
  </si>
  <si>
    <t>C-1</t>
  </si>
  <si>
    <t>FSTP-16-02</t>
  </si>
  <si>
    <t>DSK-Unicef-16-UFF-002/2020</t>
  </si>
  <si>
    <t>FSTP-16-01</t>
  </si>
  <si>
    <t>B-4</t>
  </si>
  <si>
    <t>ABR-03</t>
  </si>
  <si>
    <t>UFF-04</t>
  </si>
  <si>
    <t>C-10</t>
  </si>
  <si>
    <t>UFF-07</t>
  </si>
  <si>
    <t>FSTP-16-04</t>
  </si>
  <si>
    <t>FSTP-16-03</t>
  </si>
  <si>
    <t>DSK-Unicef-16-ABR-001/2019</t>
  </si>
  <si>
    <t>FSTP-16-06</t>
  </si>
  <si>
    <t>IOM-DEWATS-2023-06-C18-001</t>
  </si>
  <si>
    <t>FSTP-18-12</t>
  </si>
  <si>
    <t>IOM-DEWATS-2023-06-C18-002</t>
  </si>
  <si>
    <t>A-1 (H-64)</t>
  </si>
  <si>
    <t>FSTP-21-03</t>
  </si>
  <si>
    <t>C-21-LSP-Chakmarkul</t>
  </si>
  <si>
    <t>BGS</t>
  </si>
  <si>
    <t>NRC</t>
  </si>
  <si>
    <t>Effluent</t>
  </si>
  <si>
    <t>SHED</t>
  </si>
  <si>
    <t>M-35</t>
  </si>
  <si>
    <t>M-30</t>
  </si>
  <si>
    <t>M-27</t>
  </si>
  <si>
    <t>M-22</t>
  </si>
  <si>
    <t>FSTP-20-01</t>
  </si>
  <si>
    <t>M-39</t>
  </si>
  <si>
    <t>M-31</t>
  </si>
  <si>
    <t>SCI-FSTP-01</t>
  </si>
  <si>
    <t>M-24</t>
  </si>
  <si>
    <t>S-4</t>
  </si>
  <si>
    <t>B-7</t>
  </si>
  <si>
    <t>20 Ext</t>
  </si>
  <si>
    <t>S-3</t>
  </si>
  <si>
    <t>S-2</t>
  </si>
  <si>
    <t>B-5</t>
  </si>
  <si>
    <t>S-1</t>
  </si>
  <si>
    <t>FSTP-13-09</t>
  </si>
  <si>
    <t>FSTP-13-07</t>
  </si>
  <si>
    <t>IOM-DEWATS-2020-09-001</t>
  </si>
  <si>
    <t>FSTP-13-08</t>
  </si>
  <si>
    <t>IOM-DEWATS-2020-09-002</t>
  </si>
  <si>
    <t>FSTP-13-01</t>
  </si>
  <si>
    <t>FSTP-13-02</t>
  </si>
  <si>
    <t>PA-FSTP-01</t>
  </si>
  <si>
    <t>G-1</t>
  </si>
  <si>
    <t>FSTP-13-05</t>
  </si>
  <si>
    <t>F-4</t>
  </si>
  <si>
    <t>FSTP-13-06</t>
  </si>
  <si>
    <t>IOM-DEWATS-2022-08-C13-004</t>
  </si>
  <si>
    <t>F-2</t>
  </si>
  <si>
    <t>FSTP-25-02</t>
  </si>
  <si>
    <t>FSTP-25-01</t>
  </si>
  <si>
    <t>SCI</t>
  </si>
  <si>
    <t>ADS</t>
  </si>
  <si>
    <t>TDH</t>
  </si>
  <si>
    <t>Teknaf Municipality</t>
  </si>
  <si>
    <t>Temp (0C)</t>
  </si>
  <si>
    <t>Overall Summary of Analysis Data (Round-01 of 2024)</t>
  </si>
  <si>
    <t>FSTP-KRC-01</t>
  </si>
  <si>
    <t>NGOF-KRC-ABR-01</t>
  </si>
  <si>
    <t>KRC</t>
  </si>
  <si>
    <t>FSTP-KRC-02</t>
  </si>
  <si>
    <t>NGOF-KRC-ABR-02</t>
  </si>
  <si>
    <t>FSTP-KRC-03</t>
  </si>
  <si>
    <t>NGOF-KRC-ABR-03</t>
  </si>
  <si>
    <t>FSTP-KRC-04</t>
  </si>
  <si>
    <t>NGOF-KRC-ASTT-01</t>
  </si>
  <si>
    <t>ASTT</t>
  </si>
  <si>
    <t>FSTP-20-17</t>
  </si>
  <si>
    <t>IOM-DLT-012-KSR-30</t>
  </si>
  <si>
    <t>Under maintainance</t>
  </si>
  <si>
    <t>FSTP-20-21</t>
  </si>
  <si>
    <t>IOM-DLT-2018-10-11</t>
  </si>
  <si>
    <t>FSTP-20-10</t>
  </si>
  <si>
    <t>IOM-DLT-007 (KSR-25)</t>
  </si>
  <si>
    <t>FSTP-07-07</t>
  </si>
  <si>
    <t>WVI UFF-05</t>
  </si>
  <si>
    <t>FSTP-09-03</t>
  </si>
  <si>
    <t>FSTP-10-08</t>
  </si>
  <si>
    <t>LSP-F-40-01</t>
  </si>
  <si>
    <t>Caritas</t>
  </si>
  <si>
    <t>FSTP-17-01</t>
  </si>
  <si>
    <t>NGOF-C17-ABR-01</t>
  </si>
  <si>
    <t>C-101</t>
  </si>
  <si>
    <t>FSTP-17-02</t>
  </si>
  <si>
    <t>NGOF-C17-ABR-02</t>
  </si>
  <si>
    <t>C-76</t>
  </si>
  <si>
    <t>FSTP-18-02</t>
  </si>
  <si>
    <t>IOM-DLT-2018-07-C18-002</t>
  </si>
  <si>
    <t>A-1 (H-66)</t>
  </si>
  <si>
    <t>FSTP-14-01</t>
  </si>
  <si>
    <t>C-14-A-A4-FSM-01</t>
  </si>
  <si>
    <t>FSTP-13-10</t>
  </si>
  <si>
    <t>WSP-01</t>
  </si>
  <si>
    <t>A-6</t>
  </si>
  <si>
    <t>FSTP-13-03</t>
  </si>
  <si>
    <t>PA-FSTP-2</t>
  </si>
  <si>
    <t>FSTP-13-04</t>
  </si>
  <si>
    <t>WSP-03</t>
  </si>
  <si>
    <t>ICDDRB Hospital</t>
  </si>
  <si>
    <t>Host Community</t>
  </si>
  <si>
    <t>FSTP-H-04</t>
  </si>
  <si>
    <t>ICDDRB Hospital FSTP</t>
  </si>
  <si>
    <t>FSTP-26-01</t>
  </si>
  <si>
    <t>NGOF-C26-LSP-01</t>
  </si>
  <si>
    <t>E-2</t>
  </si>
  <si>
    <t>FSTP-NRC-01</t>
  </si>
  <si>
    <t>NGOF-NRC-ABR-01</t>
  </si>
  <si>
    <t>Anando</t>
  </si>
  <si>
    <t>FSTP-25-03</t>
  </si>
  <si>
    <t>IOM-DEWATS-2023-01-C25-001</t>
  </si>
  <si>
    <t>A-4</t>
  </si>
  <si>
    <t>Functional but non-operational</t>
  </si>
  <si>
    <t>Technology Type</t>
  </si>
  <si>
    <t>Functional FSTP Qty</t>
  </si>
  <si>
    <t>Omni processor</t>
  </si>
  <si>
    <t>Total Functional FSTPs</t>
  </si>
  <si>
    <t>DPHE-FSL-S-1269</t>
  </si>
  <si>
    <t>DPHE-FSL-S-1270</t>
  </si>
  <si>
    <t>DPHE-FSL-S-1271</t>
  </si>
  <si>
    <t>DPHE-FSL-S-1272</t>
  </si>
  <si>
    <t>DPHE-FSL-S-1273</t>
  </si>
  <si>
    <t>18/02/2025</t>
  </si>
  <si>
    <t>DPHE-FSL-S-1274</t>
  </si>
  <si>
    <t>DPHE-FSL-S-1275</t>
  </si>
  <si>
    <t>DPHE-FSL-S-1276</t>
  </si>
  <si>
    <t>DPHE-FSL-S-1277</t>
  </si>
  <si>
    <t>DPHE-FSL-S-1278</t>
  </si>
  <si>
    <t>DPHE-FSL-S-1279</t>
  </si>
  <si>
    <t>DPHE-FSL-S-1280</t>
  </si>
  <si>
    <t>DPHE-FSL-S-1281</t>
  </si>
  <si>
    <t>23/02/2025</t>
  </si>
  <si>
    <t>24/02/2025</t>
  </si>
  <si>
    <t>DPHE-FSL-S-1282</t>
  </si>
  <si>
    <t>DPHE-FSL-S-1283</t>
  </si>
  <si>
    <t>DPHE-FSL-S-1284</t>
  </si>
  <si>
    <t>DPHE-FSL-S-1285</t>
  </si>
  <si>
    <t>DPHE-FSL-S-1286</t>
  </si>
  <si>
    <t>DPHE-FSL-S-1287</t>
  </si>
  <si>
    <t>DPHE-FSL-S-1288</t>
  </si>
  <si>
    <t>DPHE-FSL-S-1289</t>
  </si>
  <si>
    <t>DPHE-FSL-S-1290</t>
  </si>
  <si>
    <t>DPHE-FSL-S-1291</t>
  </si>
  <si>
    <t>DPHE-FSL-S-1292</t>
  </si>
  <si>
    <t>DPHE-FSL-S-1293</t>
  </si>
  <si>
    <t>DPHE-FSL-S-1294</t>
  </si>
  <si>
    <t>DPHE-FSL-S-1295</t>
  </si>
  <si>
    <t>DPHE-FSL-S-1296</t>
  </si>
  <si>
    <t>DPHE-FSL-S-1297</t>
  </si>
  <si>
    <t>DPHE-FSL-S-1298</t>
  </si>
  <si>
    <t>DPHE-FSL-S-1299</t>
  </si>
  <si>
    <t>DPHE-FSL-S-1300</t>
  </si>
  <si>
    <t>DPHE-FSL-S-1301</t>
  </si>
  <si>
    <t>DPHE-FSL-S-1302</t>
  </si>
  <si>
    <t>DPHE-FSL-S-1303</t>
  </si>
  <si>
    <t>DPHE-FSL-S-1304</t>
  </si>
  <si>
    <t>DPHE-FSL-S-1305</t>
  </si>
  <si>
    <t>DPHE-FSL-S-1306</t>
  </si>
  <si>
    <t>DPHE-FSL-S-1307</t>
  </si>
  <si>
    <t>DPHE-FSL-S-1308</t>
  </si>
  <si>
    <t>DPHE-FSL-S-1309</t>
  </si>
  <si>
    <t>DPHE-FSL-S-1310</t>
  </si>
  <si>
    <t>DPHE-FSL-S-1311</t>
  </si>
  <si>
    <t>DPHE-FSL-S-1312</t>
  </si>
  <si>
    <t>DPHE-FSL-S-1313</t>
  </si>
  <si>
    <t>DPHE-FSL-S-1314</t>
  </si>
  <si>
    <t>DPHE-FSL-S-1315</t>
  </si>
  <si>
    <t>DPHE-FSL-S-1316</t>
  </si>
  <si>
    <t>DPHE-FSL-S-1317</t>
  </si>
  <si>
    <t>DPHE-FSL-S-1318</t>
  </si>
  <si>
    <t>DPHE-FSL-S-1319</t>
  </si>
  <si>
    <t>DPHE-FSL-S-1320</t>
  </si>
  <si>
    <t>DPHE-FSL-S-1321</t>
  </si>
  <si>
    <t>DPHE-FSL-S-1322</t>
  </si>
  <si>
    <t>DPHE-FSL-S-1323</t>
  </si>
  <si>
    <t>DPHE-FSL-S-1324</t>
  </si>
  <si>
    <t>DPHE-FSL-S-1325</t>
  </si>
  <si>
    <t>DPHE-FSL-S-1326</t>
  </si>
  <si>
    <t>DPHE-FSL-S-1327</t>
  </si>
  <si>
    <t>DPHE-FSL-S-1328</t>
  </si>
  <si>
    <t>DPHE-FSL-S-1329</t>
  </si>
  <si>
    <t>DPHE-FSL-S-1330</t>
  </si>
  <si>
    <t>DPHE-FSL-S-1331</t>
  </si>
  <si>
    <t>DPHE-FSL-S-1332</t>
  </si>
  <si>
    <t>DPHE-FSL-S-1333</t>
  </si>
  <si>
    <t>DPHE-FSL-S-1334</t>
  </si>
  <si>
    <t>DPHE-FSL-S-1335</t>
  </si>
  <si>
    <t>DPHE-FSL-S-1336</t>
  </si>
  <si>
    <t>DPHE-FSL-S-1337</t>
  </si>
  <si>
    <t>DPHE-FSL-S-1338</t>
  </si>
  <si>
    <t>DPHE-FSL-S-1339</t>
  </si>
  <si>
    <t>DPHE-FSL-S-1340</t>
  </si>
  <si>
    <t>DPHE-FSL-S-1341</t>
  </si>
  <si>
    <t>DPHE-FSL-S-1342</t>
  </si>
  <si>
    <t>DPHE-FSL-S-1343</t>
  </si>
  <si>
    <t>DPHE-FSL-S-1344</t>
  </si>
  <si>
    <t>DPHE-FSL-S-1345</t>
  </si>
  <si>
    <t>DPHE-FSL-S-1346</t>
  </si>
  <si>
    <t>25/02/25</t>
  </si>
  <si>
    <t>25/02/2025</t>
  </si>
  <si>
    <t>DPHE/ ADB</t>
  </si>
  <si>
    <t>16/03/2025</t>
  </si>
  <si>
    <t>DPHE-FSL-S-1347</t>
  </si>
  <si>
    <t>DPHE-FSL-S-1348</t>
  </si>
  <si>
    <t>DPHE-FSL-S-1349</t>
  </si>
  <si>
    <t>DPHE-FSL-S-1350</t>
  </si>
  <si>
    <t>DPHE-FSL-S-1351</t>
  </si>
  <si>
    <t>DPHE-FSL-S-1352</t>
  </si>
  <si>
    <t>DPHE-FSL-S-1353</t>
  </si>
  <si>
    <t>DPHE-FSL-S-1354</t>
  </si>
  <si>
    <t>DPHE-FSL-S-1355</t>
  </si>
  <si>
    <t>DPHE-FSL-S-1356</t>
  </si>
  <si>
    <t>DPHE-FSL-S-1357</t>
  </si>
  <si>
    <t>DPHE-FSL-S-1358</t>
  </si>
  <si>
    <t>DPHE-FSL-S-1359</t>
  </si>
  <si>
    <t>DPHE-FSL-S-1360</t>
  </si>
  <si>
    <t>DPHE-FSL-S-1361</t>
  </si>
  <si>
    <t>DPHE-FSL-S-1362</t>
  </si>
  <si>
    <t>DPHE-FSL-S-1363</t>
  </si>
  <si>
    <t>DPHE-FSL-S-1364</t>
  </si>
  <si>
    <t>DPHE-FSL-S-1365</t>
  </si>
  <si>
    <t>DPHE-FSL-S-1366</t>
  </si>
  <si>
    <t>DPHE-FSL-S-1367</t>
  </si>
  <si>
    <t>DPHE-FSL-S-1368</t>
  </si>
  <si>
    <t>DPHE-FSL-S-1369</t>
  </si>
  <si>
    <t>DPHE-FSL-S-1370</t>
  </si>
  <si>
    <t>DPHE-FSL-S-1371</t>
  </si>
  <si>
    <t>DPHE-FSL-S-1372</t>
  </si>
  <si>
    <t>DPHE-FSL-S-1373</t>
  </si>
  <si>
    <t>DPHE-FSL-S-1374</t>
  </si>
  <si>
    <t>DPHE-FSL-S-1375</t>
  </si>
  <si>
    <t>DPHE-FSL-S-1376</t>
  </si>
  <si>
    <t>DPHE-FSL-S-1377</t>
  </si>
  <si>
    <t>DPHE-FSL-S-1378</t>
  </si>
  <si>
    <t>DPHE-FSL-S-1379</t>
  </si>
  <si>
    <t>DPHE-FSL-S-1380</t>
  </si>
  <si>
    <t>DPHE-FSL-S-1381</t>
  </si>
  <si>
    <t>DPHE-FSL-S-1382</t>
  </si>
  <si>
    <t>DPHE-FSL-S-1383</t>
  </si>
  <si>
    <t>DPHE-FSL-S-1384</t>
  </si>
  <si>
    <t>DPHE-FSL-S-1385</t>
  </si>
  <si>
    <t>DPHE-FSL-S-1386</t>
  </si>
  <si>
    <t>DPHE-FSL-S-1387</t>
  </si>
  <si>
    <t>DPHE-FSL-S-1388</t>
  </si>
  <si>
    <t>DPHE-FSL-S-1389</t>
  </si>
  <si>
    <t>DPHE-FSL-S-1390</t>
  </si>
  <si>
    <t>DPHE-FSL-S-1391</t>
  </si>
  <si>
    <t>DPHE-FSL-S-1392</t>
  </si>
  <si>
    <t>DPHE-FSL-S-1393</t>
  </si>
  <si>
    <t>DPHE-FSL-S-1394</t>
  </si>
  <si>
    <t>DPHE-FSL-S-1395</t>
  </si>
  <si>
    <t>DPHE-FSL-S-1396</t>
  </si>
  <si>
    <t>DPHE-FSL-S-1397</t>
  </si>
  <si>
    <t>DPHE-FSL-S-1398</t>
  </si>
  <si>
    <t>DPHE-FSL-S-1399</t>
  </si>
  <si>
    <t>DPHE-FSL-S-1400</t>
  </si>
  <si>
    <t>DPHE-FSL-S-1401</t>
  </si>
  <si>
    <t>DPHE-FSL-S-1402</t>
  </si>
  <si>
    <t>DPHE-FSL-S-1403</t>
  </si>
  <si>
    <t>DPHE-FSL-S-1404</t>
  </si>
  <si>
    <t>DPHE-FSL-S-1405</t>
  </si>
  <si>
    <t>DPHE-FSL-S-1406</t>
  </si>
  <si>
    <t>DPHE-FSL-S-1407</t>
  </si>
  <si>
    <t>DPHE-FSL-S-1408</t>
  </si>
  <si>
    <t>DPHE-FSL-S-1409</t>
  </si>
  <si>
    <t>DPHE-FSL-S-1410</t>
  </si>
  <si>
    <t>DPHE-FSL-S-1411</t>
  </si>
  <si>
    <t>DPHE-FSL-S-1412</t>
  </si>
  <si>
    <t>DPHE-FSL-S-1413</t>
  </si>
  <si>
    <t>DPHE-FSL-S-1414</t>
  </si>
  <si>
    <t>DPHE-FSL-S-1415</t>
  </si>
  <si>
    <t>DPHE-FSL-S-1416</t>
  </si>
  <si>
    <t>DPHE-FSL-S-1417</t>
  </si>
  <si>
    <t>DPHE-FSL-S-1418</t>
  </si>
  <si>
    <t>DPHE-FSL-S-1419</t>
  </si>
  <si>
    <t>DPHE-FSL-S-1420</t>
  </si>
  <si>
    <t>DPHE-FSL-S-1421</t>
  </si>
  <si>
    <t>DPHE-FSL-S-1422</t>
  </si>
  <si>
    <t>17/03/2025</t>
  </si>
  <si>
    <t>18/03/2025</t>
  </si>
  <si>
    <t>FSTP-27-03</t>
  </si>
  <si>
    <t>FSTP-H-03</t>
  </si>
  <si>
    <t>B5</t>
  </si>
  <si>
    <t>A7</t>
  </si>
  <si>
    <t>B1</t>
  </si>
  <si>
    <t>UFF-09</t>
  </si>
  <si>
    <t>C1</t>
  </si>
  <si>
    <t>FSTP-26-03</t>
  </si>
  <si>
    <t>NGOF-C26-ADS-01</t>
  </si>
  <si>
    <t>I</t>
  </si>
  <si>
    <t>I-5</t>
  </si>
  <si>
    <t>FSTP-26-04</t>
  </si>
  <si>
    <t>FSTP-03 (Mega FSTP-03)</t>
  </si>
  <si>
    <t>G1</t>
  </si>
  <si>
    <t>NGOF-NRC- ABR-01</t>
  </si>
  <si>
    <t>C-27-TDH-LSP</t>
  </si>
  <si>
    <t>FSTP-27-01</t>
  </si>
  <si>
    <t>NGOF-C-27-ABR-01</t>
  </si>
  <si>
    <t>Anarobic Legone</t>
  </si>
  <si>
    <t>Host community</t>
  </si>
  <si>
    <t>FSTP-07-06</t>
  </si>
  <si>
    <t>E2</t>
  </si>
  <si>
    <t>E-6</t>
  </si>
  <si>
    <t>G-5</t>
  </si>
  <si>
    <t>G-6</t>
  </si>
  <si>
    <t>FSTP-07-04</t>
  </si>
  <si>
    <t>FSTP-H-01-01</t>
  </si>
  <si>
    <t>1-E ABR</t>
  </si>
  <si>
    <t>1W ABR</t>
  </si>
  <si>
    <t>2W</t>
  </si>
  <si>
    <t>FSTP-02-01</t>
  </si>
  <si>
    <t>Package(WB-09)</t>
  </si>
  <si>
    <t>B-6</t>
  </si>
  <si>
    <t>WD-09, ABR</t>
  </si>
  <si>
    <t>IOM-DEWATS-2023-01,C-12-003</t>
  </si>
  <si>
    <t>IOM-DEWATS-2023-02,C-12-004</t>
  </si>
  <si>
    <t>IOM-DEWATS-2020-09,C-12-001</t>
  </si>
  <si>
    <t>IOM-DEWATS-2020-09,C-12-002</t>
  </si>
  <si>
    <t>NGOF-C-5-ABR-02</t>
  </si>
  <si>
    <t>FSTP-04-03</t>
  </si>
  <si>
    <t>FSTP-04-01</t>
  </si>
  <si>
    <t>ABR-4</t>
  </si>
  <si>
    <t>FSTP-08-03</t>
  </si>
  <si>
    <t>UFF-03</t>
  </si>
  <si>
    <t>FSTP-08-04</t>
  </si>
  <si>
    <t>FSTP-08-05</t>
  </si>
  <si>
    <t>B-86</t>
  </si>
  <si>
    <t>FSTP-08-06</t>
  </si>
  <si>
    <t>FSTP-08-01</t>
  </si>
  <si>
    <t>C-8E-C-B-65-01</t>
  </si>
  <si>
    <t>B-65</t>
  </si>
  <si>
    <t>ABR-08</t>
  </si>
  <si>
    <t>B-37</t>
  </si>
  <si>
    <t>FSTP-08-07</t>
  </si>
  <si>
    <t>B-53</t>
  </si>
  <si>
    <t>ABR-07</t>
  </si>
  <si>
    <t>B-70</t>
  </si>
  <si>
    <t>IOM-23-01-C-03</t>
  </si>
  <si>
    <t>FSTP-10-01</t>
  </si>
  <si>
    <t>L-004</t>
  </si>
  <si>
    <t>FSTP-10-02</t>
  </si>
  <si>
    <t>FSTP-10-03</t>
  </si>
  <si>
    <t>D-001</t>
  </si>
  <si>
    <t>H-25</t>
  </si>
  <si>
    <t>IOM-DE-23-02-04</t>
  </si>
  <si>
    <t>A-27</t>
  </si>
  <si>
    <t>FSTP-13-11</t>
  </si>
  <si>
    <t>W9-B</t>
  </si>
  <si>
    <t>F-5</t>
  </si>
  <si>
    <t>FSTP-08-16</t>
  </si>
  <si>
    <t>A-66</t>
  </si>
  <si>
    <t>FSTP-08-19</t>
  </si>
  <si>
    <t>A-55</t>
  </si>
  <si>
    <t>IOM-DEWATS-2022-11-C-19-001</t>
  </si>
  <si>
    <t>IOM-DEWATS-2022-11-C-19-002</t>
  </si>
  <si>
    <t>FSTP-05-03</t>
  </si>
  <si>
    <t>NGOF-C-5-ABR-01</t>
  </si>
  <si>
    <t>E-7</t>
  </si>
  <si>
    <t>A-1(H-64)</t>
  </si>
  <si>
    <t>G-43</t>
  </si>
  <si>
    <t>A-2(H-62)</t>
  </si>
  <si>
    <t>H-61</t>
  </si>
  <si>
    <t>IOM-DEWATS-22-06-C-13-0013</t>
  </si>
  <si>
    <t>WVI-003</t>
  </si>
  <si>
    <t>PA-FSTP-02</t>
  </si>
  <si>
    <t>DSKIVY-16-ABR-004-2020</t>
  </si>
  <si>
    <t>C-16-D-08-ABR-007</t>
  </si>
  <si>
    <t>C-16-D-02-UFF-006</t>
  </si>
  <si>
    <t>C-16-B-02-ABR-002</t>
  </si>
  <si>
    <t>Omani Play Ground</t>
  </si>
  <si>
    <t>FSTP-09-01</t>
  </si>
  <si>
    <t>IOM-DEWATS-2021-11-C-9-004</t>
  </si>
  <si>
    <t>FSTP-09-04</t>
  </si>
  <si>
    <t>IOM-DEWATS-2021-07-C09-003</t>
  </si>
  <si>
    <t>C-17</t>
  </si>
  <si>
    <t>FSTP-22-01</t>
  </si>
  <si>
    <t>DSK-UNICEF-22-ABR-01/2020</t>
  </si>
  <si>
    <t>FSTP-22-02</t>
  </si>
  <si>
    <t>FSTP-22-03</t>
  </si>
  <si>
    <t>DSK-UNICEF-22-ABR-03/2021</t>
  </si>
  <si>
    <t>DSK-UNICEF-22-ABR-02/2020</t>
  </si>
  <si>
    <t>ANANDA</t>
  </si>
  <si>
    <t>15/04/2025</t>
  </si>
  <si>
    <t>FSTP-24-01</t>
  </si>
  <si>
    <t>FSM-Capm-24-01</t>
  </si>
  <si>
    <t>E-5</t>
  </si>
  <si>
    <t>FSTP-24-02</t>
  </si>
  <si>
    <t>FSTP-24-03</t>
  </si>
  <si>
    <t>FSTP-24-04</t>
  </si>
  <si>
    <t>DEWATS-Unit-04</t>
  </si>
  <si>
    <t>16/04/25</t>
  </si>
  <si>
    <t>FSTP-24-06</t>
  </si>
  <si>
    <t>D-3</t>
  </si>
  <si>
    <t>IOM-DEWATS-2023-01-C-24-002</t>
  </si>
  <si>
    <t>IOM-DEWATS-01</t>
  </si>
  <si>
    <t>FSTP-24-05</t>
  </si>
  <si>
    <t>IOM-DEWATS-02</t>
  </si>
  <si>
    <t>SCI-C25-Alikhali-DEWATS-FSTP-02</t>
  </si>
  <si>
    <t>D-9</t>
  </si>
  <si>
    <t>C-25-B-1-FSTP-001</t>
  </si>
  <si>
    <t>IOM-DLT-015(KSR-30)</t>
  </si>
  <si>
    <t>S</t>
  </si>
  <si>
    <t>FSTP-20 -13</t>
  </si>
  <si>
    <t>FSTP-20 -14</t>
  </si>
  <si>
    <t>FSTP-20 -15</t>
  </si>
  <si>
    <t>FSTP-20 -16</t>
  </si>
  <si>
    <t>FSTP-20 -19</t>
  </si>
  <si>
    <t>FSTP-20 -20</t>
  </si>
  <si>
    <t>FSTP-20 -23</t>
  </si>
  <si>
    <t>IOM-DLT-002(KSR-29)</t>
  </si>
  <si>
    <t>IOM-DLT-001(KSR-19)</t>
  </si>
  <si>
    <t>IOM-DLT-005(KSR-23)</t>
  </si>
  <si>
    <t>IOM-DEWATS-2023-06-C-20Ext-002</t>
  </si>
  <si>
    <t>FSTP-20 -09</t>
  </si>
  <si>
    <t>IOM-DLT-003(KSR-21)</t>
  </si>
  <si>
    <t>FSTP-20 -12</t>
  </si>
  <si>
    <t>IOM-DLT-008(KSR-26)</t>
  </si>
  <si>
    <t>FSTP-20 -08</t>
  </si>
  <si>
    <t>IOM-DLT-005(KSR-24)</t>
  </si>
  <si>
    <t>IOM-DLT-009(KSR-27)</t>
  </si>
  <si>
    <t>FSTP-20 -11</t>
  </si>
  <si>
    <t>IOM-DLT-10(KSR-28)</t>
  </si>
  <si>
    <t>IOM-DLT-004(KSR-15)</t>
  </si>
  <si>
    <t>IOM-DLT-004(KSR-14)</t>
  </si>
  <si>
    <t>FSTP-20 -04</t>
  </si>
  <si>
    <t>IOM-DLT-008(KSR-18)</t>
  </si>
  <si>
    <t>FSTP-20 -05</t>
  </si>
  <si>
    <t>IOM-DLT-003(KSR-13)</t>
  </si>
  <si>
    <t>FSTP-20 -03</t>
  </si>
  <si>
    <t>IOM-DLT-006(KSR-16)</t>
  </si>
  <si>
    <t>FSTP-20 -02</t>
  </si>
  <si>
    <t>IOM-DLT-2018-10-C-20(KSR-11)</t>
  </si>
  <si>
    <t>FSTP-20 -07</t>
  </si>
  <si>
    <t>IOM-DLT-007-KSR-17</t>
  </si>
  <si>
    <t>CARE BANGLADESH</t>
  </si>
  <si>
    <t>20/04/25</t>
  </si>
  <si>
    <t>FSTP-15-05</t>
  </si>
  <si>
    <t>FSTP-15-01</t>
  </si>
  <si>
    <t>FSTP-15-02</t>
  </si>
  <si>
    <t>FSTP-15-03</t>
  </si>
  <si>
    <t>FSTP-15-04</t>
  </si>
  <si>
    <t>FSTP-15-06</t>
  </si>
  <si>
    <t>FSTP-15-07</t>
  </si>
  <si>
    <t>FSTP-15-08</t>
  </si>
  <si>
    <t>FSTP-15-09</t>
  </si>
  <si>
    <t>FSTP-15-10</t>
  </si>
  <si>
    <t>FSTP-15-11</t>
  </si>
  <si>
    <t>FSTP-15-12</t>
  </si>
  <si>
    <t>FSTP-15-13</t>
  </si>
  <si>
    <t>FSTP-15-14</t>
  </si>
  <si>
    <t>FSTP-15-16</t>
  </si>
  <si>
    <t>FSTP-15-17</t>
  </si>
  <si>
    <t>FSTP-15-19</t>
  </si>
  <si>
    <t>FSTP-15-20</t>
  </si>
  <si>
    <t>FSTP-15-21</t>
  </si>
  <si>
    <t>A-8</t>
  </si>
  <si>
    <t>C-4</t>
  </si>
  <si>
    <t>WSP-05</t>
  </si>
  <si>
    <t>D-11</t>
  </si>
  <si>
    <t>MSF-Hospital</t>
  </si>
  <si>
    <t>FSTP-15-23</t>
  </si>
  <si>
    <t>C-6</t>
  </si>
  <si>
    <t>UFF-10</t>
  </si>
  <si>
    <t>E-13</t>
  </si>
  <si>
    <t>UFF-08</t>
  </si>
  <si>
    <t>D-14</t>
  </si>
  <si>
    <t>ABR-17</t>
  </si>
  <si>
    <t>G-8</t>
  </si>
  <si>
    <t>FSTP-15-22</t>
  </si>
  <si>
    <t>UFF-18</t>
  </si>
  <si>
    <t>G-10</t>
  </si>
  <si>
    <t>UFF-13</t>
  </si>
  <si>
    <t>UFF-12</t>
  </si>
  <si>
    <t>E-8</t>
  </si>
  <si>
    <t>ABR-14</t>
  </si>
  <si>
    <t>F-10</t>
  </si>
  <si>
    <t>UFF-15</t>
  </si>
  <si>
    <t>F-7</t>
  </si>
  <si>
    <t>UFF-16</t>
  </si>
  <si>
    <t>F-6</t>
  </si>
  <si>
    <t>UFF-19</t>
  </si>
  <si>
    <t>H</t>
  </si>
  <si>
    <t>H-4</t>
  </si>
  <si>
    <t>WSP-22</t>
  </si>
  <si>
    <t>H-15</t>
  </si>
  <si>
    <t>UFF-21</t>
  </si>
  <si>
    <t>H-9</t>
  </si>
  <si>
    <t>WSP-09</t>
  </si>
  <si>
    <t>E-16</t>
  </si>
  <si>
    <t>FSTP-14-06</t>
  </si>
  <si>
    <t>FSTP-14-07</t>
  </si>
  <si>
    <t>C-14-D-D2-FSM-07</t>
  </si>
  <si>
    <t>FSTP-14-03</t>
  </si>
  <si>
    <t>C-14-D-D3-FSM-03</t>
  </si>
  <si>
    <t>FSTP-14-05</t>
  </si>
  <si>
    <t>C-14-E-E1-FSM-01</t>
  </si>
  <si>
    <t>C-14-C-C2-FSM-05</t>
  </si>
  <si>
    <t>C-14-A-A4-FSM-04</t>
  </si>
  <si>
    <t>NRC- UFF-04</t>
  </si>
  <si>
    <t>Treatment Technology wise effluent's analysis data comparision (average)-2025</t>
  </si>
  <si>
    <t>Analysis Data comparison with previous round and 2025</t>
  </si>
  <si>
    <t>Row Labels</t>
  </si>
  <si>
    <t>Grand Total</t>
  </si>
  <si>
    <t>Average of Total Coliform (Cfu/100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</si>
</sst>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00000"/>
    <numFmt numFmtId="165" formatCode="_ * #,##0.0_ ;_ * \-#,##0.0_ ;_ * &quot;-&quot;??_ ;_ @_ "/>
    <numFmt numFmtId="166" formatCode="_ * #,##0_ ;_ * \-#,##0_ ;_ * &quot;-&quot;??_ ;_ @_ "/>
    <numFmt numFmtId="167" formatCode="_ * #,##0.00_ ;_ * \-#,##0.00_ ;_ * &quot;-&quot;??_ ;_ @_ "/>
    <numFmt numFmtId="168" formatCode="0.0%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</font>
    <font>
      <b/>
      <sz val="9.9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2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0" fillId="0" borderId="0" xfId="2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8" fontId="2" fillId="3" borderId="1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0" fontId="7" fillId="3" borderId="1" xfId="2" applyNumberFormat="1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6" fontId="12" fillId="4" borderId="1" xfId="1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66" fontId="12" fillId="4" borderId="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8" fontId="12" fillId="3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8" fontId="14" fillId="3" borderId="1" xfId="2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9" fontId="12" fillId="3" borderId="1" xfId="2" applyFont="1" applyFill="1" applyBorder="1" applyAlignment="1">
      <alignment horizontal="center" vertical="center"/>
    </xf>
    <xf numFmtId="9" fontId="12" fillId="3" borderId="1" xfId="2" applyNumberFormat="1" applyFont="1" applyFill="1" applyBorder="1" applyAlignment="1">
      <alignment horizontal="center" vertical="center"/>
    </xf>
    <xf numFmtId="10" fontId="12" fillId="3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u="sng">
                <a:latin typeface="Times New Roman" pitchFamily="18" charset="0"/>
                <a:cs typeface="Times New Roman" pitchFamily="18" charset="0"/>
              </a:defRPr>
            </a:pPr>
            <a:r>
              <a:rPr lang="en-US" sz="1400" u="sng">
                <a:latin typeface="Times New Roman" pitchFamily="18" charset="0"/>
                <a:cs typeface="Times New Roman" pitchFamily="18" charset="0"/>
              </a:rPr>
              <a:t>FSTP Visited 1st round of 2024 (Jan</a:t>
            </a:r>
            <a:r>
              <a:rPr lang="en-US" sz="1400" u="sng" baseline="0">
                <a:latin typeface="Times New Roman" pitchFamily="18" charset="0"/>
                <a:cs typeface="Times New Roman" pitchFamily="18" charset="0"/>
              </a:rPr>
              <a:t> to June</a:t>
            </a:r>
            <a:r>
              <a:rPr lang="en-US" sz="1400" u="sng">
                <a:latin typeface="Times New Roman" pitchFamily="18" charset="0"/>
                <a:cs typeface="Times New Roman" pitchFamily="18" charset="0"/>
              </a:rPr>
              <a:t>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5A0-43BA-9C94-031E87354304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0-43BA-9C94-031E8735430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5A0-43BA-9C94-031E873543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0-43BA-9C94-031E8735430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5A0-43BA-9C94-031E873543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Overall!$A$13:$A$17</c:f>
              <c:strCache>
                <c:ptCount val="5"/>
                <c:pt idx="0">
                  <c:v>FSTP visited</c:v>
                </c:pt>
                <c:pt idx="1">
                  <c:v>Operational FSTPs, with samples analyzed</c:v>
                </c:pt>
                <c:pt idx="2">
                  <c:v>FSTPs under maintenance, not analyzed</c:v>
                </c:pt>
                <c:pt idx="3">
                  <c:v>Functional but not operational</c:v>
                </c:pt>
                <c:pt idx="4">
                  <c:v>Technology Upgradation ongoing</c:v>
                </c:pt>
              </c:strCache>
            </c:strRef>
          </c:cat>
          <c:val>
            <c:numRef>
              <c:f>Overall!$B$13:$B$17</c:f>
              <c:numCache>
                <c:formatCode>General</c:formatCode>
                <c:ptCount val="5"/>
                <c:pt idx="0">
                  <c:v>194</c:v>
                </c:pt>
                <c:pt idx="1">
                  <c:v>170</c:v>
                </c:pt>
                <c:pt idx="2">
                  <c:v>15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5A0-43BA-9C94-031E8735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563000"/>
        <c:axId val="380563384"/>
      </c:barChart>
      <c:catAx>
        <c:axId val="380563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80563384"/>
        <c:crosses val="autoZero"/>
        <c:auto val="1"/>
        <c:lblAlgn val="ctr"/>
        <c:lblOffset val="100"/>
        <c:noMultiLvlLbl val="0"/>
      </c:catAx>
      <c:valAx>
        <c:axId val="380563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3805630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chemeClr val="tx1"/>
                </a:solidFill>
              </a:rPr>
              <a:t>Treatment Technologies in Cox's Bazar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32B-47A0-8D7E-F4D183203E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'Technologywise data comparision'!$B$4:$B$13</c:f>
              <c:strCache>
                <c:ptCount val="10"/>
                <c:pt idx="0">
                  <c:v>ABR</c:v>
                </c:pt>
                <c:pt idx="1">
                  <c:v>ADS</c:v>
                </c:pt>
                <c:pt idx="2">
                  <c:v>Anaerobic Lagoon</c:v>
                </c:pt>
                <c:pt idx="3">
                  <c:v>Biological Process</c:v>
                </c:pt>
                <c:pt idx="4">
                  <c:v>DEWATS</c:v>
                </c:pt>
                <c:pt idx="5">
                  <c:v>LSP</c:v>
                </c:pt>
                <c:pt idx="6">
                  <c:v>Omni processor</c:v>
                </c:pt>
                <c:pt idx="7">
                  <c:v>SSU</c:v>
                </c:pt>
                <c:pt idx="8">
                  <c:v>UFF</c:v>
                </c:pt>
                <c:pt idx="9">
                  <c:v>WSP</c:v>
                </c:pt>
              </c:strCache>
            </c:strRef>
          </c:cat>
          <c:val>
            <c:numRef>
              <c:f>'Technologywise data comparision'!$C$4:$C$13</c:f>
              <c:numCache>
                <c:formatCode>General</c:formatCode>
                <c:ptCount val="10"/>
                <c:pt idx="0">
                  <c:v>44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43</c:v>
                </c:pt>
                <c:pt idx="5">
                  <c:v>2</c:v>
                </c:pt>
                <c:pt idx="6">
                  <c:v>1</c:v>
                </c:pt>
                <c:pt idx="7">
                  <c:v>13</c:v>
                </c:pt>
                <c:pt idx="8">
                  <c:v>32</c:v>
                </c:pt>
                <c:pt idx="9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2B-47A0-8D7E-F4D183203E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9632888"/>
        <c:axId val="380799624"/>
      </c:lineChart>
      <c:catAx>
        <c:axId val="37963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0799624"/>
        <c:crosses val="autoZero"/>
        <c:auto val="1"/>
        <c:lblAlgn val="ctr"/>
        <c:lblOffset val="100"/>
        <c:noMultiLvlLbl val="0"/>
      </c:catAx>
      <c:valAx>
        <c:axId val="38079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632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365760</xdr:colOff>
      <xdr:row>12</xdr:row>
      <xdr:rowOff>11430</xdr:rowOff>
    </xdr:from>
    <xdr:to>
      <xdr:col>9</xdr:col>
      <xdr:colOff>7620</xdr:colOff>
      <xdr:row>22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590549</xdr:colOff>
      <xdr:row>22</xdr:row>
      <xdr:rowOff>161925</xdr:rowOff>
    </xdr:from>
    <xdr:to>
      <xdr:col>9</xdr:col>
      <xdr:colOff>400049</xdr:colOff>
      <xdr:row>40</xdr:row>
      <xdr:rowOff>162404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49" y="4648200"/>
          <a:ext cx="5400675" cy="3429479"/>
        </a:xfrm>
        <a:prstGeom prst="rect">
          <a:avLst/>
        </a:prstGeom>
      </xdr:spPr>
    </xdr:pic>
    <xdr:clientData/>
  </xdr:twoCellAnchor>
  <xdr:twoCellAnchor editAs="oneCell">
    <xdr:from>
      <xdr:col>10</xdr:col>
      <xdr:colOff>114299</xdr:colOff>
      <xdr:row>22</xdr:row>
      <xdr:rowOff>171450</xdr:rowOff>
    </xdr:from>
    <xdr:to>
      <xdr:col>18</xdr:col>
      <xdr:colOff>323849</xdr:colOff>
      <xdr:row>40</xdr:row>
      <xdr:rowOff>171929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499" y="4657725"/>
          <a:ext cx="5286375" cy="3429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15</xdr:row>
      <xdr:rowOff>53340</xdr:rowOff>
    </xdr:from>
    <xdr:to>
      <xdr:col>10</xdr:col>
      <xdr:colOff>883920</xdr:colOff>
      <xdr:row>30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7197FA5-9B9F-4C5D-9B8B-592BAE1BF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CMP-WASH-JAFAR" refreshedDate="45796.497204282408" createdVersion="5" refreshedVersion="5" minRefreshableVersion="3" recordCount="152">
  <cacheSource type="worksheet">
    <worksheetSource ref="A3:AG155" sheet="Sheet1"/>
  </cacheSource>
  <cacheFields count="32">
    <cacheField name="S/N" numFmtId="0">
      <sharedItems containsSemiMixedTypes="0" containsString="0" containsNumber="1" containsInteger="1" minValue="1" maxValue="154"/>
    </cacheField>
    <cacheField name="Organization" numFmtId="0">
      <sharedItems/>
    </cacheField>
    <cacheField name="Sample ID" numFmtId="0">
      <sharedItems/>
    </cacheField>
    <cacheField name="Sample Collection" numFmtId="14">
      <sharedItems containsDate="1" containsMixedTypes="1" minDate="2025-02-03T00:00:00" maxDate="2025-11-04T00:00:00"/>
    </cacheField>
    <cacheField name="Camp ID" numFmtId="0">
      <sharedItems containsMixedTypes="1" containsNumber="1" containsInteger="1" minValue="5" maxValue="27"/>
    </cacheField>
    <cacheField name="WASH AFA" numFmtId="0">
      <sharedItems/>
    </cacheField>
    <cacheField name="FSTP ID (By DPHE)" numFmtId="0">
      <sharedItems/>
    </cacheField>
    <cacheField name="FSTP ID (Organization)" numFmtId="0">
      <sharedItems containsBlank="1"/>
    </cacheField>
    <cacheField name="Block" numFmtId="0">
      <sharedItems containsBlank="1"/>
    </cacheField>
    <cacheField name="Sub Block" numFmtId="0">
      <sharedItems containsBlank="1"/>
    </cacheField>
    <cacheField name="Technology Type" numFmtId="0">
      <sharedItems count="10">
        <s v="UFF"/>
        <s v="WSP"/>
        <s v="ADS"/>
        <s v="Biological Process"/>
        <s v="ABR"/>
        <s v="LSP"/>
        <s v="DEWATS"/>
        <s v="Omni Processor"/>
        <s v="SSU"/>
        <s v="Anarobic Legone"/>
      </sharedItems>
    </cacheField>
    <cacheField name="Capacity (m3/week)" numFmtId="0">
      <sharedItems containsSemiMixedTypes="0" containsString="0" containsNumber="1" minValue="6" maxValue="700"/>
    </cacheField>
    <cacheField name="Latitude" numFmtId="0">
      <sharedItems containsSemiMixedTypes="0" containsString="0" containsNumber="1" minValue="20.903113999999999" maxValue="21.974981"/>
    </cacheField>
    <cacheField name="Longitude" numFmtId="0">
      <sharedItems containsSemiMixedTypes="0" containsString="0" containsNumber="1" minValue="92.132068000000004" maxValue="92.531456000000006"/>
    </cacheField>
    <cacheField name="Sample Type" numFmtId="0">
      <sharedItems/>
    </cacheField>
    <cacheField name="pH" numFmtId="0">
      <sharedItems containsSemiMixedTypes="0" containsString="0" containsNumber="1" minValue="6.15" maxValue="9.25"/>
    </cacheField>
    <cacheField name="Temperature (Degree C)" numFmtId="0">
      <sharedItems containsSemiMixedTypes="0" containsString="0" containsNumber="1" minValue="22.8" maxValue="34.5"/>
    </cacheField>
    <cacheField name="TN (mg/l)" numFmtId="0">
      <sharedItems containsSemiMixedTypes="0" containsString="0" containsNumber="1" minValue="50.3" maxValue="1408"/>
    </cacheField>
    <cacheField name="Nitrate (mg/l)" numFmtId="0">
      <sharedItems containsSemiMixedTypes="0" containsString="0" containsNumber="1" minValue="1.86" maxValue="352"/>
    </cacheField>
    <cacheField name="Phosphate (mg/l)" numFmtId="2">
      <sharedItems containsSemiMixedTypes="0" containsString="0" containsNumber="1" minValue="0.12" maxValue="141.19999999999999"/>
    </cacheField>
    <cacheField name="BOD (mg/l)" numFmtId="0">
      <sharedItems containsSemiMixedTypes="0" containsString="0" containsNumber="1" containsInteger="1" minValue="39" maxValue="1305"/>
    </cacheField>
    <cacheField name="COD (mg/l)" numFmtId="0">
      <sharedItems containsSemiMixedTypes="0" containsString="0" containsNumber="1" minValue="92.2" maxValue="2089"/>
    </cacheField>
    <cacheField name="E.Coli (cfu/100 ml)" numFmtId="0">
      <sharedItems containsSemiMixedTypes="0" containsString="0" containsNumber="1" containsInteger="1" minValue="0" maxValue="150700"/>
    </cacheField>
    <cacheField name="Total Coliform (Cfu/100 ml)" numFmtId="0">
      <sharedItems containsSemiMixedTypes="0" containsString="0" containsNumber="1" containsInteger="1" minValue="0" maxValue="159700"/>
    </cacheField>
    <cacheField name="TSS (mg/l)" numFmtId="0">
      <sharedItems containsSemiMixedTypes="0" containsString="0" containsNumber="1" minValue="10" maxValue="1400"/>
    </cacheField>
    <cacheField name="TS (%)" numFmtId="10">
      <sharedItems containsSemiMixedTypes="0" containsString="0" containsNumber="1" minValue="1.4E-3" maxValue="0.64270000000000005"/>
    </cacheField>
    <cacheField name="Oil &amp; Grease (mg/l)" numFmtId="0">
      <sharedItems containsSemiMixedTypes="0" containsString="0" containsNumber="1" containsInteger="1" minValue="40" maxValue="2400"/>
    </cacheField>
    <cacheField name="Conductivity (µS/cm)" numFmtId="0">
      <sharedItems containsSemiMixedTypes="0" containsString="0" containsNumber="1" containsInteger="1" minValue="260" maxValue="8970"/>
    </cacheField>
    <cacheField name="Incharge of FSTP" numFmtId="0">
      <sharedItems containsNonDate="0" containsString="0" containsBlank="1"/>
    </cacheField>
    <cacheField name="Contact Number" numFmtId="0">
      <sharedItems containsNonDate="0" containsString="0" containsBlank="1"/>
    </cacheField>
    <cacheField name="Alternative Number" numFmtId="0">
      <sharedItems containsNonDate="0" containsString="0" containsBlank="1"/>
    </cacheField>
    <cacheField name="Remark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">
  <r>
    <n v="1"/>
    <s v="NGOF"/>
    <s v="DPHE-FSL-S-1269"/>
    <s v="18/02/2025"/>
    <n v="7"/>
    <s v="UNICEF"/>
    <s v="FSTP-07-03"/>
    <s v="UFF-02"/>
    <s v="B"/>
    <s v="B5"/>
    <x v="0"/>
    <n v="15"/>
    <n v="21.203887000000002"/>
    <n v="92.167681000000002"/>
    <s v="Effluent"/>
    <n v="8.34"/>
    <n v="25.4"/>
    <n v="466"/>
    <n v="30"/>
    <n v="82.8"/>
    <n v="260"/>
    <n v="906"/>
    <n v="0"/>
    <n v="0"/>
    <n v="171.42"/>
    <n v="0.38840000000000002"/>
    <n v="612"/>
    <n v="6500"/>
    <m/>
    <m/>
    <m/>
    <m/>
  </r>
  <r>
    <n v="2"/>
    <s v="NGOF"/>
    <s v="DPHE-FSL-S-1270"/>
    <s v="18/02/2025"/>
    <n v="7"/>
    <s v="UNICEF"/>
    <s v="FSTP-07-01"/>
    <s v="UFF-05"/>
    <s v="A"/>
    <s v="A7"/>
    <x v="0"/>
    <n v="30"/>
    <n v="21.205559999999998"/>
    <n v="92.169669999999996"/>
    <s v="Effluent"/>
    <n v="8.2799999999999994"/>
    <n v="26.3"/>
    <n v="601"/>
    <n v="44.8"/>
    <n v="50.8"/>
    <n v="380"/>
    <n v="1103"/>
    <n v="0"/>
    <n v="0"/>
    <n v="266.66000000000003"/>
    <n v="0.2712"/>
    <n v="496"/>
    <n v="8970"/>
    <m/>
    <m/>
    <m/>
    <m/>
  </r>
  <r>
    <n v="3"/>
    <s v="NGOF"/>
    <s v="DPHE-FSL-S-1271"/>
    <s v="18/02/2025"/>
    <n v="7"/>
    <s v="UNICEF"/>
    <s v="FSTP-07-02"/>
    <s v="UFF-01"/>
    <s v="B"/>
    <s v="B1"/>
    <x v="0"/>
    <n v="15"/>
    <n v="21.205559999999998"/>
    <n v="92.169669999999996"/>
    <s v="Effluent"/>
    <n v="7.94"/>
    <n v="29.4"/>
    <n v="1040"/>
    <n v="39.299999999999997"/>
    <n v="101.2"/>
    <n v="620"/>
    <n v="1777"/>
    <n v="0"/>
    <n v="0"/>
    <n v="333.33"/>
    <n v="0.41270000000000001"/>
    <n v="928"/>
    <n v="8250"/>
    <m/>
    <m/>
    <m/>
    <m/>
  </r>
  <r>
    <n v="4"/>
    <s v="NGOF"/>
    <s v="DPHE-FSL-S-1272"/>
    <s v="18/02/2025"/>
    <n v="7"/>
    <s v="UNICEF"/>
    <s v="FSTP-07-07"/>
    <s v="UFF-09"/>
    <s v="C"/>
    <s v="C-1"/>
    <x v="0"/>
    <n v="15"/>
    <n v="21.204478000000002"/>
    <n v="92.166270999999995"/>
    <s v="Effluent"/>
    <n v="8.69"/>
    <n v="26.3"/>
    <n v="640"/>
    <n v="105"/>
    <n v="51.6"/>
    <n v="280"/>
    <n v="890"/>
    <n v="100"/>
    <n v="12800"/>
    <n v="37.04"/>
    <n v="0.64270000000000005"/>
    <n v="1776"/>
    <n v="6040"/>
    <m/>
    <m/>
    <m/>
    <m/>
  </r>
  <r>
    <n v="5"/>
    <s v="NGOF"/>
    <s v="DPHE-FSL-S-1273"/>
    <s v="18/02/2025"/>
    <n v="7"/>
    <s v="UNICEF"/>
    <s v="FSTP-07-08"/>
    <s v="WVI WSP-03"/>
    <s v="C"/>
    <s v="C1"/>
    <x v="1"/>
    <n v="15"/>
    <n v="21.20365"/>
    <n v="92.165610000000001"/>
    <s v="Effluent"/>
    <n v="8.75"/>
    <n v="26.9"/>
    <n v="691"/>
    <n v="58.9"/>
    <n v="31.2"/>
    <n v="312"/>
    <n v="912"/>
    <n v="1100"/>
    <n v="7100"/>
    <n v="266.66000000000003"/>
    <n v="0.51749999999999996"/>
    <n v="218"/>
    <n v="4270"/>
    <m/>
    <m/>
    <m/>
    <m/>
  </r>
  <r>
    <n v="6"/>
    <s v="NGOF"/>
    <s v="DPHE-FSL-S-1274"/>
    <s v="23/02/2025"/>
    <n v="26"/>
    <s v="UNHCR"/>
    <s v="FSTP-26-03"/>
    <s v="NGOF-C26-ADS-01"/>
    <s v="I"/>
    <s v="I-5"/>
    <x v="2"/>
    <n v="25"/>
    <n v="20.966134"/>
    <n v="92.245335999999995"/>
    <s v="Effluent"/>
    <n v="8.27"/>
    <n v="31.8"/>
    <n v="401"/>
    <n v="350"/>
    <n v="18.98"/>
    <n v="130"/>
    <n v="380"/>
    <n v="1000"/>
    <n v="47000"/>
    <n v="57.14"/>
    <n v="2.58E-2"/>
    <n v="432"/>
    <n v="4220"/>
    <m/>
    <m/>
    <m/>
    <m/>
  </r>
  <r>
    <n v="7"/>
    <s v="NGOF"/>
    <s v="DPHE-FSL-S-1275"/>
    <s v="23/02/2025"/>
    <n v="26"/>
    <s v="UNHCR"/>
    <s v="FSTP-26-04"/>
    <s v="FSTP-03 (Mega FSTP-03)"/>
    <s v="G"/>
    <s v="G1"/>
    <x v="3"/>
    <n v="350"/>
    <n v="21.209577960000001"/>
    <n v="92.252765999999994"/>
    <s v="Effluent"/>
    <n v="7.77"/>
    <n v="30.4"/>
    <n v="590"/>
    <n v="257"/>
    <n v="28.2"/>
    <n v="55"/>
    <n v="490"/>
    <n v="900"/>
    <n v="50900"/>
    <n v="40"/>
    <n v="2.8299999999999999E-2"/>
    <n v="444"/>
    <n v="6170"/>
    <m/>
    <m/>
    <m/>
    <m/>
  </r>
  <r>
    <n v="8"/>
    <s v="NGOF"/>
    <s v="DPHE-FSL-S-1276"/>
    <s v="23/02/2025"/>
    <s v="NRC"/>
    <s v="UNHCR"/>
    <s v="FSTP-NRC-01"/>
    <s v="NGOF-NRC- ABR-01"/>
    <s v="C"/>
    <m/>
    <x v="4"/>
    <n v="10"/>
    <n v="20.952888999999999"/>
    <n v="92.251272999999998"/>
    <s v="Effluent"/>
    <n v="8.86"/>
    <n v="27.1"/>
    <n v="1198"/>
    <n v="25.7"/>
    <n v="50.2"/>
    <n v="155"/>
    <n v="789"/>
    <n v="600"/>
    <n v="8900"/>
    <n v="250"/>
    <n v="2.6599999999999999E-2"/>
    <n v="296"/>
    <n v="4920"/>
    <m/>
    <m/>
    <m/>
    <m/>
  </r>
  <r>
    <n v="9"/>
    <s v="TDH"/>
    <s v="DPHE-FSL-S-1277"/>
    <s v="23/02/2025"/>
    <n v="27"/>
    <s v="UNHCR"/>
    <s v="FSTP-27-03"/>
    <s v="C-27-TDH-LSP"/>
    <s v="A"/>
    <m/>
    <x v="5"/>
    <n v="25"/>
    <n v="20.947410000000001"/>
    <n v="92.260649999999998"/>
    <s v="Effluent"/>
    <n v="8.98"/>
    <n v="27.2"/>
    <n v="1388"/>
    <n v="28.9"/>
    <n v="9.9600000000000009"/>
    <n v="197"/>
    <n v="971"/>
    <n v="0"/>
    <n v="1500"/>
    <n v="250"/>
    <n v="1.9400000000000001E-2"/>
    <n v="242"/>
    <n v="5650"/>
    <m/>
    <m/>
    <m/>
    <m/>
  </r>
  <r>
    <n v="10"/>
    <s v="NGOF"/>
    <s v="DPHE-FSL-S-1278"/>
    <s v="23/02/2025"/>
    <n v="27"/>
    <s v="UNHCR"/>
    <s v="FSTP-27-01"/>
    <s v="NGOF-C-27-ABR-01"/>
    <s v="C"/>
    <s v="C-10"/>
    <x v="4"/>
    <n v="50"/>
    <n v="20.903113999999999"/>
    <n v="92.262021000000004"/>
    <s v="Effluent"/>
    <n v="8.77"/>
    <n v="31.1"/>
    <n v="396"/>
    <n v="19.399999999999999"/>
    <n v="6.8"/>
    <n v="248"/>
    <n v="1434"/>
    <n v="0"/>
    <n v="0"/>
    <n v="200"/>
    <n v="2.2100000000000002E-2"/>
    <n v="492"/>
    <n v="5890"/>
    <m/>
    <m/>
    <m/>
    <m/>
  </r>
  <r>
    <n v="12"/>
    <s v="NGOF"/>
    <s v="DPHE-FSL-S-1280"/>
    <s v="24/02/2025"/>
    <n v="7"/>
    <s v="UNICEF"/>
    <s v="FSTP-07-06"/>
    <s v="WSP-02"/>
    <s v="C"/>
    <s v="C-2"/>
    <x v="1"/>
    <n v="15"/>
    <n v="21.203627999999998"/>
    <n v="92.165471999999994"/>
    <s v="Effluent"/>
    <n v="8.74"/>
    <n v="26.1"/>
    <n v="164"/>
    <n v="57.8"/>
    <n v="4.96"/>
    <n v="61"/>
    <n v="141"/>
    <n v="0"/>
    <n v="300"/>
    <n v="20"/>
    <n v="5.0000000000000001E-3"/>
    <n v="144"/>
    <n v="1600"/>
    <m/>
    <m/>
    <m/>
    <m/>
  </r>
  <r>
    <n v="13"/>
    <s v="NGOF"/>
    <s v="DPHE-FSL-S-1281"/>
    <s v="24/02/2025"/>
    <n v="7"/>
    <s v="UNICEF"/>
    <s v="FSTP-07-13"/>
    <s v="UFF-07"/>
    <s v="E"/>
    <s v="E2"/>
    <x v="0"/>
    <n v="30"/>
    <n v="21.201930000000001"/>
    <n v="92.163878999999994"/>
    <s v="Effluent"/>
    <n v="8.4600000000000009"/>
    <n v="25"/>
    <n v="205"/>
    <n v="24.2"/>
    <n v="3.6"/>
    <n v="39"/>
    <n v="189"/>
    <n v="3400"/>
    <n v="35000"/>
    <n v="10"/>
    <n v="3.3999999999999998E-3"/>
    <n v="120"/>
    <n v="2090"/>
    <m/>
    <m/>
    <m/>
    <m/>
  </r>
  <r>
    <n v="14"/>
    <s v="NGOF"/>
    <s v="DPHE-FSL-S-1282"/>
    <s v="24/02/2025"/>
    <n v="7"/>
    <s v="UNICEF"/>
    <s v="FSTP-07-12"/>
    <s v="ABR-01"/>
    <s v="E"/>
    <s v="E-6"/>
    <x v="4"/>
    <n v="45"/>
    <n v="21.201718"/>
    <n v="92.162549999999996"/>
    <s v="Effluent"/>
    <n v="8.68"/>
    <n v="24.3"/>
    <n v="353.3"/>
    <n v="29.3"/>
    <n v="62.6"/>
    <n v="265"/>
    <n v="1004"/>
    <n v="200"/>
    <n v="2600"/>
    <n v="66.66"/>
    <n v="1.9300000000000001E-2"/>
    <n v="104"/>
    <n v="6670"/>
    <m/>
    <m/>
    <m/>
    <m/>
  </r>
  <r>
    <n v="15"/>
    <s v="NGOF"/>
    <s v="DPHE-FSL-S-1283"/>
    <s v="24/02/2025"/>
    <n v="7"/>
    <s v="UNICEF"/>
    <s v="FSTP-07-15"/>
    <s v="ABR-04"/>
    <s v="G"/>
    <s v="G-6"/>
    <x v="4"/>
    <n v="15"/>
    <n v="21.201747000000001"/>
    <n v="92.161197999999999"/>
    <s v="Effluent"/>
    <n v="8.6"/>
    <n v="25.8"/>
    <n v="385"/>
    <n v="41"/>
    <n v="25.6"/>
    <n v="178"/>
    <n v="714"/>
    <n v="100"/>
    <n v="1100"/>
    <n v="100"/>
    <n v="1.6299999999999999E-2"/>
    <n v="188"/>
    <n v="6200"/>
    <m/>
    <m/>
    <m/>
    <m/>
  </r>
  <r>
    <n v="16"/>
    <s v="NGOF"/>
    <s v="DPHE-FSL-S-1284"/>
    <s v="24/02/2025"/>
    <n v="7"/>
    <s v="UNICEF"/>
    <s v="FSTP-07-14"/>
    <s v="ABR-04"/>
    <s v="G"/>
    <s v="G-5"/>
    <x v="4"/>
    <n v="15"/>
    <n v="21.200828000000001"/>
    <n v="92.159737000000007"/>
    <s v="Effluent"/>
    <n v="8.26"/>
    <n v="25.6"/>
    <n v="417"/>
    <n v="26.3"/>
    <n v="103"/>
    <n v="370"/>
    <n v="1126"/>
    <n v="1000"/>
    <n v="1500"/>
    <n v="300"/>
    <n v="1.7100000000000001E-2"/>
    <n v="120"/>
    <n v="7710"/>
    <m/>
    <m/>
    <m/>
    <m/>
  </r>
  <r>
    <n v="17"/>
    <s v="NGOF"/>
    <s v="DPHE-FSL-S-1285"/>
    <s v="24/02/2025"/>
    <n v="7"/>
    <s v="UNICEF"/>
    <s v="FSTP-07-11"/>
    <s v="UFF-06"/>
    <s v="E"/>
    <s v="E-2"/>
    <x v="0"/>
    <n v="20"/>
    <n v="21.203308"/>
    <n v="92.161827000000002"/>
    <s v="Effluent"/>
    <n v="8.14"/>
    <n v="26.8"/>
    <n v="308.7"/>
    <n v="30.4"/>
    <n v="112.8"/>
    <n v="480"/>
    <n v="1343"/>
    <n v="0"/>
    <n v="500"/>
    <n v="400"/>
    <n v="2.7099999999999999E-2"/>
    <n v="152"/>
    <n v="7910"/>
    <m/>
    <m/>
    <m/>
    <m/>
  </r>
  <r>
    <n v="18"/>
    <s v="NGOF"/>
    <s v="DPHE-FSL-S-1286"/>
    <s v="24/02/2025"/>
    <n v="7"/>
    <s v="UNICEF"/>
    <s v="FSTP-07-04"/>
    <s v="UFF-04"/>
    <s v="D"/>
    <s v="D-4"/>
    <x v="0"/>
    <n v="15"/>
    <n v="21.20871"/>
    <n v="92.154499999999999"/>
    <s v="Effluent"/>
    <n v="8.9600000000000009"/>
    <n v="25.6"/>
    <n v="443.1"/>
    <n v="29.6"/>
    <n v="39.4"/>
    <n v="448"/>
    <n v="1226"/>
    <n v="1000"/>
    <n v="2100"/>
    <n v="266.66000000000003"/>
    <n v="1.83E-2"/>
    <n v="600"/>
    <n v="3260"/>
    <m/>
    <m/>
    <m/>
    <m/>
  </r>
  <r>
    <n v="19"/>
    <s v="NGOF"/>
    <s v="DPHE-FSL-S-1287"/>
    <s v="24/02/2025"/>
    <n v="7"/>
    <s v="UNICEF"/>
    <s v="FSTP-07-05"/>
    <s v="ABR-03"/>
    <s v="D"/>
    <s v="D-6"/>
    <x v="4"/>
    <n v="15"/>
    <n v="21.2026349"/>
    <n v="92.165074899999993"/>
    <s v="Effluent"/>
    <n v="8.74"/>
    <n v="26.1"/>
    <n v="305.10000000000002"/>
    <n v="25.7"/>
    <n v="37.200000000000003"/>
    <n v="79"/>
    <n v="410"/>
    <n v="300"/>
    <n v="12700"/>
    <n v="20"/>
    <n v="1.11E-2"/>
    <n v="112"/>
    <n v="2210"/>
    <m/>
    <m/>
    <m/>
    <m/>
  </r>
  <r>
    <n v="21"/>
    <s v="BRAC"/>
    <s v="DPHE-FSL-S-1289"/>
    <d v="2025-02-03T00:00:00"/>
    <s v="Kutupalong"/>
    <s v="UNHCR"/>
    <s v="FSTP-H-01"/>
    <s v="FSTP-02 (Mega FSTP)"/>
    <s v="E"/>
    <s v="A-14"/>
    <x v="3"/>
    <n v="455"/>
    <n v="21.210239999999999"/>
    <n v="92.169786999999999"/>
    <s v="Effluent"/>
    <n v="8.4499999999999993"/>
    <n v="28.4"/>
    <n v="195"/>
    <n v="352"/>
    <n v="40"/>
    <n v="91"/>
    <n v="395"/>
    <n v="100"/>
    <n v="31300"/>
    <n v="140"/>
    <n v="1.84E-2"/>
    <n v="196"/>
    <n v="8460"/>
    <m/>
    <m/>
    <m/>
    <m/>
  </r>
  <r>
    <n v="22"/>
    <s v="BRAC"/>
    <s v="DPHE-FSL-S-1290"/>
    <s v="25/02/25"/>
    <s v="1E"/>
    <s v="UNHCR"/>
    <s v="FSTP-H-01-01"/>
    <s v="1-E ABR"/>
    <s v="B"/>
    <s v="B-12"/>
    <x v="4"/>
    <n v="15"/>
    <n v="21.219363000000001"/>
    <n v="92.151212000000001"/>
    <s v="Effluent"/>
    <n v="7.97"/>
    <n v="25.1"/>
    <n v="848"/>
    <n v="25.1"/>
    <n v="95"/>
    <n v="187"/>
    <n v="479"/>
    <n v="0"/>
    <n v="5700"/>
    <n v="200"/>
    <n v="1.2200000000000001E-2"/>
    <n v="720"/>
    <n v="3190"/>
    <m/>
    <m/>
    <m/>
    <m/>
  </r>
  <r>
    <n v="23"/>
    <s v="BRAC"/>
    <s v="DPHE-FSL-S-1291"/>
    <s v="25/02/2025"/>
    <s v="1W"/>
    <s v="UNHCR"/>
    <s v="FSTP-01-02"/>
    <s v="1W ABR"/>
    <s v="E"/>
    <s v="E-2"/>
    <x v="4"/>
    <n v="50"/>
    <n v="21.061299999999999"/>
    <n v="92.153761000000003"/>
    <s v="Effluent"/>
    <n v="8.5299999999999994"/>
    <n v="25.2"/>
    <n v="1120"/>
    <n v="29.4"/>
    <n v="96.2"/>
    <n v="480"/>
    <n v="1116"/>
    <n v="0"/>
    <n v="0"/>
    <n v="150"/>
    <n v="2.4E-2"/>
    <n v="760"/>
    <n v="4380"/>
    <m/>
    <m/>
    <m/>
    <m/>
  </r>
  <r>
    <n v="24"/>
    <s v="WB"/>
    <s v="DPHE-FSL-S-1292"/>
    <s v="25/02/2025"/>
    <s v="2W"/>
    <s v="DPHE"/>
    <s v="FSTP-02-01"/>
    <s v="Package(WB-09)"/>
    <s v="B"/>
    <s v="B-6"/>
    <x v="4"/>
    <n v="64"/>
    <n v="21.206764"/>
    <n v="92.159801000000002"/>
    <s v="Effluent"/>
    <n v="8.61"/>
    <n v="28.6"/>
    <n v="314"/>
    <n v="338"/>
    <n v="8.52"/>
    <n v="384"/>
    <n v="493"/>
    <n v="6700"/>
    <n v="36700"/>
    <n v="100"/>
    <n v="2.2499999999999999E-2"/>
    <n v="840"/>
    <n v="3260"/>
    <m/>
    <m/>
    <m/>
    <m/>
  </r>
  <r>
    <n v="25"/>
    <s v="DPHE"/>
    <s v="DPHE-FSL-S-1293"/>
    <s v="25/02/2025"/>
    <n v="12"/>
    <s v="WB"/>
    <s v="FSTP-12-05"/>
    <s v="WD-09, ABR"/>
    <s v="G-13"/>
    <s v="C-3"/>
    <x v="4"/>
    <n v="36"/>
    <n v="21.181536000000001"/>
    <n v="92.148048000000003"/>
    <s v="Effluent"/>
    <n v="9"/>
    <n v="29.5"/>
    <n v="338"/>
    <n v="178"/>
    <n v="26.2"/>
    <n v="365"/>
    <n v="677"/>
    <n v="0"/>
    <n v="6500"/>
    <n v="30"/>
    <n v="1.8200000000000001E-2"/>
    <n v="144"/>
    <n v="1560"/>
    <m/>
    <m/>
    <m/>
    <m/>
  </r>
  <r>
    <n v="26"/>
    <s v="DSK"/>
    <s v="DPHE-FSL-S-1294"/>
    <s v="25/02/2025"/>
    <n v="12"/>
    <s v="IOM"/>
    <s v="FSTP-12-03"/>
    <s v="IOM-DEWATS-2023-01,C-12-003"/>
    <s v="C"/>
    <s v="J-12"/>
    <x v="6"/>
    <n v="18.600000000000001"/>
    <n v="21.182407000000001"/>
    <n v="92.148054999999999"/>
    <s v="Effluent"/>
    <n v="7.91"/>
    <n v="27.2"/>
    <n v="188"/>
    <n v="49.7"/>
    <n v="1.5"/>
    <n v="76"/>
    <n v="149"/>
    <n v="0"/>
    <n v="1900"/>
    <n v="100"/>
    <n v="1.8100000000000002E-2"/>
    <n v="1000"/>
    <n v="1430"/>
    <m/>
    <m/>
    <m/>
    <m/>
  </r>
  <r>
    <n v="27"/>
    <s v="DSK"/>
    <s v="DPHE-FSL-S-1295"/>
    <s v="25/02/2025"/>
    <n v="12"/>
    <s v="IOM"/>
    <s v="FSTP-12-04"/>
    <s v="IOM-DEWATS-2023-02,C-12-004"/>
    <s v="C"/>
    <s v="J-12"/>
    <x v="6"/>
    <n v="18.600000000000001"/>
    <n v="21.183130999999999"/>
    <n v="92.148336"/>
    <s v="Effluent"/>
    <n v="7.92"/>
    <n v="27.3"/>
    <n v="788"/>
    <n v="27"/>
    <n v="32.4"/>
    <n v="306"/>
    <n v="497"/>
    <n v="0"/>
    <n v="0"/>
    <n v="60"/>
    <n v="1.24E-2"/>
    <n v="840"/>
    <n v="3100"/>
    <m/>
    <m/>
    <m/>
    <m/>
  </r>
  <r>
    <n v="28"/>
    <s v="DSK"/>
    <s v="DPHE-FSL-S-1296"/>
    <s v="25/02/2025"/>
    <n v="12"/>
    <s v="IOM"/>
    <s v="FSTP-12-01"/>
    <s v="IOM-DEWATS-2020-09,C-12-001"/>
    <s v="A"/>
    <s v="G-9"/>
    <x v="6"/>
    <n v="18.600000000000001"/>
    <n v="21.178791"/>
    <n v="92.153875999999997"/>
    <s v="Effluent"/>
    <n v="8.24"/>
    <n v="27.4"/>
    <n v="125.2"/>
    <n v="65.3"/>
    <n v="19.46"/>
    <n v="45"/>
    <n v="172"/>
    <n v="0"/>
    <n v="100"/>
    <n v="200"/>
    <n v="1.0200000000000001E-2"/>
    <n v="80"/>
    <n v="900"/>
    <m/>
    <m/>
    <m/>
    <m/>
  </r>
  <r>
    <n v="29"/>
    <s v="DSK"/>
    <s v="DPHE-FSL-S-1297"/>
    <s v="25/02/2025"/>
    <n v="12"/>
    <s v="IOM"/>
    <s v="FSTP-12-02"/>
    <s v="IOM-DEWATS-2020-09,C-12-002"/>
    <s v="A"/>
    <s v="G-9"/>
    <x v="6"/>
    <n v="18.600000000000001"/>
    <n v="21.178736000000001"/>
    <n v="92.153976"/>
    <s v="Effluent"/>
    <n v="8.7100000000000009"/>
    <n v="24.7"/>
    <n v="772"/>
    <n v="32.4"/>
    <n v="42.8"/>
    <n v="288"/>
    <n v="473"/>
    <n v="100"/>
    <n v="100"/>
    <n v="150"/>
    <n v="1.03E-2"/>
    <n v="120"/>
    <n v="2870"/>
    <m/>
    <m/>
    <m/>
    <m/>
  </r>
  <r>
    <n v="30"/>
    <s v="DSK"/>
    <s v="DPHE-FSL-S-1298"/>
    <s v="25/02/2025"/>
    <n v="5"/>
    <s v="UNHCR"/>
    <s v="FSTP-05-02"/>
    <s v="NGOF-C-5-ABR-02"/>
    <s v="E"/>
    <s v="E-3"/>
    <x v="4"/>
    <n v="50"/>
    <n v="21.201298000000001"/>
    <n v="92.150024000000002"/>
    <s v="Effluent"/>
    <n v="9.11"/>
    <n v="27"/>
    <n v="254"/>
    <n v="41.7"/>
    <n v="27.8"/>
    <n v="305"/>
    <n v="823"/>
    <n v="700"/>
    <n v="32700"/>
    <n v="140"/>
    <n v="2.2499999999999999E-2"/>
    <n v="296"/>
    <n v="1040"/>
    <m/>
    <m/>
    <m/>
    <m/>
  </r>
  <r>
    <n v="31"/>
    <s v="DPHE"/>
    <s v="DPHE-FSL-S-1299"/>
    <s v="25/02/2025"/>
    <s v="4 Ext"/>
    <s v="ADB"/>
    <s v="FSTP-04-03"/>
    <s v="Omni-1"/>
    <s v="B"/>
    <s v="B-2"/>
    <x v="7"/>
    <n v="180"/>
    <n v="21.209620999999999"/>
    <n v="92.134961000000004"/>
    <s v="Effluent"/>
    <n v="7.48"/>
    <n v="28.2"/>
    <n v="378"/>
    <n v="23.2"/>
    <n v="26.6"/>
    <n v="115"/>
    <n v="308"/>
    <n v="2400"/>
    <n v="44400"/>
    <n v="166.66"/>
    <n v="6.1000000000000004E-3"/>
    <n v="920"/>
    <n v="900"/>
    <m/>
    <m/>
    <m/>
    <m/>
  </r>
  <r>
    <n v="32"/>
    <s v="NGOF"/>
    <s v="DPHE-FSL-S-1300"/>
    <d v="2025-02-03T00:00:00"/>
    <n v="9"/>
    <s v="IOM"/>
    <s v="FSTP-09-02"/>
    <s v="IOM-DLT-2017-06-BMS-001"/>
    <s v="F"/>
    <s v="C-9"/>
    <x v="8"/>
    <n v="6"/>
    <n v="21.189382999999999"/>
    <n v="92.160342"/>
    <s v="Effluent"/>
    <n v="8.7100000000000009"/>
    <n v="23.1"/>
    <n v="645"/>
    <n v="30.9"/>
    <n v="63"/>
    <n v="456"/>
    <n v="1261"/>
    <n v="0"/>
    <n v="4300"/>
    <n v="250"/>
    <n v="2.2200000000000001E-2"/>
    <n v="1120"/>
    <n v="3280"/>
    <m/>
    <m/>
    <m/>
    <m/>
  </r>
  <r>
    <n v="33"/>
    <s v="NGOF"/>
    <s v="DPHE-FSL-S-1301"/>
    <d v="2025-02-03T00:00:00"/>
    <n v="9"/>
    <s v="IOM"/>
    <s v="FSTP-09-03"/>
    <s v="ABR-01"/>
    <s v="F"/>
    <s v="C-9"/>
    <x v="4"/>
    <n v="30"/>
    <n v="21.189408"/>
    <n v="92.16028"/>
    <s v="Effluent"/>
    <n v="8.27"/>
    <n v="24.9"/>
    <n v="852"/>
    <n v="53.6"/>
    <n v="110.6"/>
    <n v="285"/>
    <n v="2089"/>
    <n v="2100"/>
    <n v="23600"/>
    <n v="1000"/>
    <n v="3.2300000000000002E-2"/>
    <n v="440"/>
    <n v="3230"/>
    <m/>
    <m/>
    <m/>
    <m/>
  </r>
  <r>
    <n v="34"/>
    <s v="NGOF"/>
    <s v="DPHE-FSL-S-1302"/>
    <d v="2025-02-03T00:00:00"/>
    <n v="9"/>
    <s v="IOM"/>
    <s v="FSTP-09-06"/>
    <s v="IOM-DLT-2017-06-BMS-002"/>
    <s v="A"/>
    <s v="B-1"/>
    <x v="8"/>
    <n v="6"/>
    <n v="21.192088999999999"/>
    <n v="92.160419000000005"/>
    <s v="Effluent"/>
    <n v="8.4600000000000009"/>
    <n v="24.7"/>
    <n v="861"/>
    <n v="35.799999999999997"/>
    <n v="90"/>
    <n v="336"/>
    <n v="1379"/>
    <n v="0"/>
    <n v="200"/>
    <n v="352.94"/>
    <n v="1.4E-3"/>
    <n v="440"/>
    <n v="3770"/>
    <m/>
    <m/>
    <m/>
    <m/>
  </r>
  <r>
    <n v="35"/>
    <s v="NGOF"/>
    <s v="DPHE-FSL-S-1303"/>
    <d v="2025-02-03T00:00:00"/>
    <n v="9"/>
    <s v="IOM"/>
    <s v="FSTP-09-07"/>
    <s v="IOM-DEWATS-2019-10-C09-001"/>
    <s v="A"/>
    <s v="B-2"/>
    <x v="6"/>
    <n v="15"/>
    <n v="21.192350999999999"/>
    <n v="92.159604000000002"/>
    <s v="Effluent"/>
    <n v="8"/>
    <n v="29.1"/>
    <n v="281"/>
    <n v="40.5"/>
    <n v="127"/>
    <n v="317"/>
    <n v="1250"/>
    <n v="0"/>
    <n v="100"/>
    <n v="266.66000000000003"/>
    <n v="3.2000000000000002E-3"/>
    <n v="200"/>
    <n v="5240"/>
    <m/>
    <m/>
    <m/>
    <m/>
  </r>
  <r>
    <n v="36"/>
    <s v="NGOF"/>
    <s v="DPHE-FSL-S-1304"/>
    <d v="2025-02-03T00:00:00"/>
    <n v="9"/>
    <s v="IOM"/>
    <s v="FSTP-09-08"/>
    <s v="IOM-DEWATS-2021-07-C09-002"/>
    <s v="B"/>
    <s v="I-2"/>
    <x v="6"/>
    <n v="18"/>
    <n v="21.192612"/>
    <n v="92.158411999999998"/>
    <s v="Effluent"/>
    <n v="7.76"/>
    <n v="31.8"/>
    <n v="1260"/>
    <n v="37.6"/>
    <n v="141.19999999999999"/>
    <n v="247"/>
    <n v="1306"/>
    <n v="0"/>
    <n v="200"/>
    <n v="250"/>
    <n v="3.3300000000000003E-2"/>
    <n v="360"/>
    <n v="5290"/>
    <m/>
    <m/>
    <m/>
    <m/>
  </r>
  <r>
    <n v="37"/>
    <s v="NGOF"/>
    <s v="DPHE-FSL-S-1305"/>
    <d v="2025-02-03T00:00:00"/>
    <n v="9"/>
    <s v="IOM"/>
    <s v="FSTP-09-09"/>
    <s v="IOM-DLT-2017-06-BMS-003"/>
    <s v="C"/>
    <s v="H-20"/>
    <x v="8"/>
    <n v="6"/>
    <n v="21.192226000000002"/>
    <n v="92.157172000000003"/>
    <s v="Effluent"/>
    <n v="8.81"/>
    <n v="26.6"/>
    <n v="690"/>
    <n v="12.67"/>
    <n v="21.54"/>
    <n v="235"/>
    <n v="1252"/>
    <n v="0"/>
    <n v="40600"/>
    <n v="100"/>
    <n v="5.1200000000000002E-2"/>
    <n v="120"/>
    <n v="3050"/>
    <m/>
    <m/>
    <m/>
    <m/>
  </r>
  <r>
    <n v="38"/>
    <s v="NGOF"/>
    <s v="DPHE-FSL-S-1306"/>
    <d v="2025-02-03T00:00:00"/>
    <n v="6"/>
    <s v="UNICEF"/>
    <s v="FSTP-06-02"/>
    <s v="ABR-FSM-02"/>
    <s v="B"/>
    <s v="B-12"/>
    <x v="4"/>
    <n v="90"/>
    <n v="21.204329999999999"/>
    <n v="92.158478000000002"/>
    <s v="Effluent"/>
    <n v="8.4700000000000006"/>
    <n v="27.2"/>
    <n v="1020"/>
    <n v="26"/>
    <n v="106"/>
    <n v="270"/>
    <n v="1144"/>
    <n v="700"/>
    <n v="1500"/>
    <n v="50"/>
    <n v="4.8999999999999998E-3"/>
    <n v="40"/>
    <n v="4080"/>
    <m/>
    <m/>
    <m/>
    <m/>
  </r>
  <r>
    <n v="39"/>
    <s v="NGOF"/>
    <s v="DPHE-FSL-S-1307"/>
    <d v="2025-02-03T00:00:00"/>
    <n v="6"/>
    <s v="UNICEF"/>
    <s v="FSTP-06-01"/>
    <s v="ABR-FSM-01"/>
    <s v="D"/>
    <s v="D-2"/>
    <x v="4"/>
    <n v="90"/>
    <n v="21.201777"/>
    <n v="92.158191000000002"/>
    <s v="Effluent"/>
    <n v="8.74"/>
    <n v="26.9"/>
    <n v="1010"/>
    <n v="63.7"/>
    <n v="107.2"/>
    <n v="183"/>
    <n v="1028"/>
    <n v="0"/>
    <n v="200"/>
    <n v="233.33"/>
    <n v="3.0800000000000001E-2"/>
    <n v="360"/>
    <n v="4020"/>
    <m/>
    <m/>
    <m/>
    <m/>
  </r>
  <r>
    <n v="40"/>
    <s v="NGOF"/>
    <s v="DPHE-FSL-S-1308"/>
    <d v="2025-02-03T00:00:00"/>
    <n v="6"/>
    <s v="UNICEF"/>
    <s v="FSTP-06-04"/>
    <s v="ABR-FSM-03"/>
    <s v="C"/>
    <s v="C-3"/>
    <x v="4"/>
    <n v="90"/>
    <n v="21.203661"/>
    <n v="92.156087999999997"/>
    <s v="Effluent"/>
    <n v="9.07"/>
    <n v="26.6"/>
    <n v="174"/>
    <n v="23.5"/>
    <n v="67"/>
    <n v="151"/>
    <n v="1113"/>
    <n v="2100"/>
    <n v="9600"/>
    <n v="200"/>
    <n v="4.4699999999999997E-2"/>
    <n v="240"/>
    <n v="3630"/>
    <m/>
    <m/>
    <m/>
    <m/>
  </r>
  <r>
    <n v="41"/>
    <s v="NGOF"/>
    <s v="DPHE-FSL-S-1309"/>
    <d v="2025-02-03T00:00:00"/>
    <n v="6"/>
    <s v="UNICEF"/>
    <s v="FSTP-06-03"/>
    <s v="ABR-FSM-04"/>
    <s v="A"/>
    <s v="A-2"/>
    <x v="4"/>
    <n v="90"/>
    <n v="21.206433000000001"/>
    <n v="92.156330999999994"/>
    <s v="Effluent"/>
    <n v="8.74"/>
    <n v="28"/>
    <n v="858"/>
    <n v="60.8"/>
    <n v="89.6"/>
    <n v="110"/>
    <n v="1066"/>
    <n v="1500"/>
    <n v="5600"/>
    <n v="200"/>
    <n v="2.5100000000000001E-2"/>
    <n v="40"/>
    <n v="3570"/>
    <m/>
    <m/>
    <m/>
    <m/>
  </r>
  <r>
    <n v="42"/>
    <s v="NGOF"/>
    <s v="DPHE-FSL-S-1310"/>
    <d v="2025-02-03T00:00:00"/>
    <s v="4 Ext"/>
    <s v="UNHCR"/>
    <s v="FSTP-04-01"/>
    <s v="FSTP-01"/>
    <m/>
    <m/>
    <x v="9"/>
    <n v="700"/>
    <n v="21.212886109999999"/>
    <n v="92.139147219999998"/>
    <s v="Effluent"/>
    <n v="8.69"/>
    <n v="26.5"/>
    <n v="584"/>
    <n v="182"/>
    <n v="23.4"/>
    <n v="126"/>
    <n v="545"/>
    <n v="1100"/>
    <n v="27500"/>
    <n v="50"/>
    <n v="5.5E-2"/>
    <n v="720"/>
    <n v="2210"/>
    <m/>
    <m/>
    <m/>
    <m/>
  </r>
  <r>
    <n v="43"/>
    <s v="WVI"/>
    <s v="DPHE-FSL-S-1311"/>
    <d v="2025-03-03T00:00:00"/>
    <s v="8E"/>
    <s v="UNICEF"/>
    <s v="FSTP-08-02"/>
    <s v="ABR-4"/>
    <s v="B"/>
    <s v="B-60"/>
    <x v="4"/>
    <n v="50"/>
    <n v="21.19652"/>
    <n v="92.161432000000005"/>
    <s v="Effluent"/>
    <n v="8.69"/>
    <n v="26.3"/>
    <n v="195"/>
    <n v="11.4"/>
    <n v="3.92"/>
    <n v="396"/>
    <n v="748"/>
    <n v="200"/>
    <n v="1100"/>
    <n v="250"/>
    <n v="2.0500000000000001E-2"/>
    <n v="352"/>
    <n v="3400"/>
    <m/>
    <m/>
    <m/>
    <m/>
  </r>
  <r>
    <n v="44"/>
    <s v="WVI"/>
    <s v="DPHE-FSL-S-1312"/>
    <d v="2025-03-03T00:00:00"/>
    <s v="8E"/>
    <s v="UNICEF"/>
    <s v="FSTP-08-03"/>
    <s v="UFF-03"/>
    <s v="B"/>
    <s v="B-42"/>
    <x v="0"/>
    <n v="25"/>
    <n v="21.199784999999999"/>
    <n v="92.160228000000004"/>
    <s v="Effluent"/>
    <n v="8.1"/>
    <n v="27.2"/>
    <n v="302"/>
    <n v="29.8"/>
    <n v="15.28"/>
    <n v="119"/>
    <n v="1442"/>
    <n v="0"/>
    <n v="3900"/>
    <n v="200"/>
    <n v="1.9900000000000001E-2"/>
    <n v="640"/>
    <n v="3400"/>
    <m/>
    <m/>
    <m/>
    <m/>
  </r>
  <r>
    <n v="45"/>
    <s v="WVI"/>
    <s v="DPHE-FSL-S-1313"/>
    <d v="2025-03-03T00:00:00"/>
    <s v="8E"/>
    <s v="UNICEF"/>
    <s v="FSTP-08-05"/>
    <s v="WSP-02"/>
    <s v="E"/>
    <s v="B-86"/>
    <x v="1"/>
    <n v="25"/>
    <n v="21.198533000000001"/>
    <n v="92.164278999999993"/>
    <s v="Effluent"/>
    <n v="8.5299999999999994"/>
    <n v="25.5"/>
    <n v="350.7"/>
    <n v="24.5"/>
    <n v="9.02"/>
    <n v="106"/>
    <n v="258"/>
    <n v="200"/>
    <n v="19500"/>
    <n v="40"/>
    <n v="1.2E-2"/>
    <n v="200"/>
    <n v="1250"/>
    <m/>
    <m/>
    <m/>
    <m/>
  </r>
  <r>
    <n v="46"/>
    <s v="WVI"/>
    <s v="DPHE-FSL-S-1314"/>
    <d v="2025-03-03T00:00:00"/>
    <s v="8E"/>
    <s v="UNICEF"/>
    <s v="FSTP-08-01"/>
    <s v="C-8E-C-B-65-01"/>
    <s v="C"/>
    <s v="B-65"/>
    <x v="1"/>
    <n v="25"/>
    <n v="21.194800999999998"/>
    <n v="92.163267000000005"/>
    <s v="Effluent"/>
    <n v="8.0500000000000007"/>
    <n v="25.9"/>
    <n v="401"/>
    <n v="17"/>
    <n v="24.6"/>
    <n v="226"/>
    <n v="1090"/>
    <n v="200"/>
    <n v="1100"/>
    <n v="200"/>
    <n v="2.2100000000000002E-2"/>
    <n v="520"/>
    <n v="4450"/>
    <m/>
    <m/>
    <m/>
    <m/>
  </r>
  <r>
    <n v="47"/>
    <s v="WVI"/>
    <s v="DPHE-FSL-S-1315"/>
    <d v="2025-03-03T00:00:00"/>
    <s v="8E"/>
    <s v="UNICEF"/>
    <s v="FSTP-08-04"/>
    <s v="ABR-08"/>
    <s v="F"/>
    <s v="B-37"/>
    <x v="4"/>
    <n v="30"/>
    <n v="21.197503000000001"/>
    <n v="92.162577999999996"/>
    <s v="Effluent"/>
    <n v="8.19"/>
    <n v="29.3"/>
    <n v="101"/>
    <n v="24"/>
    <n v="9.3000000000000007"/>
    <n v="301"/>
    <n v="856"/>
    <n v="900"/>
    <n v="7500"/>
    <n v="150"/>
    <n v="2.0299999999999999E-2"/>
    <n v="1080"/>
    <n v="3910"/>
    <m/>
    <m/>
    <m/>
    <m/>
  </r>
  <r>
    <n v="48"/>
    <s v="WVI"/>
    <s v="DPHE-FSL-S-1316"/>
    <d v="2025-03-03T00:00:00"/>
    <s v="8E"/>
    <s v="UNICEF"/>
    <s v="FSTP-08-07"/>
    <s v="UFF-06"/>
    <s v="F"/>
    <s v="B-53"/>
    <x v="0"/>
    <n v="15"/>
    <n v="21.197489999999998"/>
    <n v="92.165559999999999"/>
    <s v="Effluent"/>
    <n v="8.84"/>
    <n v="26.8"/>
    <n v="365"/>
    <n v="15.6"/>
    <n v="0.22"/>
    <n v="212"/>
    <n v="881"/>
    <n v="0"/>
    <n v="11600"/>
    <n v="550"/>
    <n v="1.8200000000000001E-2"/>
    <n v="640"/>
    <n v="2630"/>
    <m/>
    <m/>
    <m/>
    <m/>
  </r>
  <r>
    <n v="49"/>
    <s v="WVI"/>
    <s v="DPHE-FSL-S-1317"/>
    <d v="2025-03-03T00:00:00"/>
    <s v="8E"/>
    <s v="UNICEF"/>
    <s v="FSTP-08-06"/>
    <s v="ABR-07"/>
    <s v="D"/>
    <s v="B-70"/>
    <x v="4"/>
    <n v="50"/>
    <n v="21.198430999999999"/>
    <n v="92.166825000000003"/>
    <s v="Effluent"/>
    <n v="8.49"/>
    <n v="24.9"/>
    <n v="321"/>
    <n v="14.6"/>
    <n v="1.6"/>
    <n v="146"/>
    <n v="801"/>
    <n v="400"/>
    <n v="11300"/>
    <n v="100"/>
    <n v="1.4E-2"/>
    <n v="40"/>
    <n v="2270"/>
    <m/>
    <m/>
    <m/>
    <m/>
  </r>
  <r>
    <n v="50"/>
    <s v="BRAC"/>
    <s v="DPHE-FSL-S-1318"/>
    <d v="2025-04-03T00:00:00"/>
    <n v="10"/>
    <s v="IOM"/>
    <s v="FSTP-10-07"/>
    <s v="DEWATS-01"/>
    <s v="E"/>
    <s v="F-40"/>
    <x v="6"/>
    <n v="18"/>
    <n v="21.187698000000001"/>
    <n v="92.151711000000006"/>
    <s v="Effluent"/>
    <n v="8.17"/>
    <n v="25.9"/>
    <n v="250.1"/>
    <n v="12"/>
    <n v="0.432"/>
    <n v="102"/>
    <n v="496"/>
    <n v="0"/>
    <n v="1100"/>
    <n v="50"/>
    <n v="2.4299999999999999E-2"/>
    <n v="400"/>
    <n v="3710"/>
    <m/>
    <m/>
    <m/>
    <m/>
  </r>
  <r>
    <n v="51"/>
    <s v="BRAC"/>
    <s v="DPHE-FSL-S-1319"/>
    <d v="2025-04-03T00:00:00"/>
    <n v="10"/>
    <s v="IOM"/>
    <s v="FSTP-10-05"/>
    <s v="DEWATS-05"/>
    <s v="F"/>
    <s v="G-6"/>
    <x v="6"/>
    <n v="12"/>
    <n v="21.187123"/>
    <n v="92.157577000000003"/>
    <s v="Effluent"/>
    <n v="7.8"/>
    <n v="25.8"/>
    <n v="211.5"/>
    <n v="20.6"/>
    <n v="13.41"/>
    <n v="42"/>
    <n v="161"/>
    <n v="0"/>
    <n v="700"/>
    <n v="20"/>
    <n v="2.3900000000000001E-2"/>
    <n v="160"/>
    <n v="1810"/>
    <m/>
    <m/>
    <m/>
    <m/>
  </r>
  <r>
    <n v="52"/>
    <s v="BRAC"/>
    <s v="DPHE-FSL-S-1320"/>
    <d v="2025-04-03T00:00:00"/>
    <n v="10"/>
    <s v="IOM"/>
    <s v="FSTP-10-06"/>
    <s v="IOM-23-01-C-03"/>
    <s v="C"/>
    <s v="G-41"/>
    <x v="6"/>
    <n v="12"/>
    <n v="21.190014000000001"/>
    <n v="92.154647999999995"/>
    <s v="Effluent"/>
    <n v="7.83"/>
    <n v="27.5"/>
    <n v="241.6"/>
    <n v="33.5"/>
    <n v="15.78"/>
    <n v="311"/>
    <n v="881"/>
    <n v="300"/>
    <n v="1700"/>
    <n v="250"/>
    <n v="8.0000000000000002E-3"/>
    <n v="840"/>
    <n v="3430"/>
    <m/>
    <m/>
    <m/>
    <m/>
  </r>
  <r>
    <n v="53"/>
    <s v="BGS"/>
    <s v="DPHE-FSL-S-1321"/>
    <d v="2025-04-03T00:00:00"/>
    <n v="10"/>
    <s v="IOM"/>
    <s v="FSTP-10-01"/>
    <s v="L-004"/>
    <s v="B"/>
    <s v="H-37"/>
    <x v="5"/>
    <n v="19"/>
    <n v="21.194369999999999"/>
    <n v="92.153146000000007"/>
    <s v="Effluent"/>
    <n v="9.25"/>
    <n v="28"/>
    <n v="381.9"/>
    <n v="18"/>
    <n v="11.32"/>
    <n v="406"/>
    <n v="1219"/>
    <n v="1600"/>
    <n v="4700"/>
    <n v="100"/>
    <n v="1.7999999999999999E-2"/>
    <n v="2320"/>
    <n v="3120"/>
    <m/>
    <m/>
    <m/>
    <m/>
  </r>
  <r>
    <n v="54"/>
    <s v="WVI"/>
    <s v="DPHE-FSL-S-1322"/>
    <d v="2025-04-03T00:00:00"/>
    <n v="10"/>
    <s v="IOM"/>
    <s v="FSTP-10-03"/>
    <s v="D-001"/>
    <s v="A"/>
    <s v="H-25"/>
    <x v="6"/>
    <n v="12"/>
    <n v="21.192665000000002"/>
    <n v="92.153351999999998"/>
    <s v="Effluent"/>
    <n v="8.19"/>
    <n v="29.3"/>
    <n v="260"/>
    <n v="20.3"/>
    <n v="1.22"/>
    <n v="339"/>
    <n v="1284"/>
    <n v="900"/>
    <n v="1700"/>
    <n v="1400"/>
    <n v="2.41E-2"/>
    <n v="2000"/>
    <n v="4520"/>
    <m/>
    <m/>
    <m/>
    <m/>
  </r>
  <r>
    <n v="55"/>
    <s v="WVI"/>
    <s v="DPHE-FSL-S-1323"/>
    <d v="2025-04-03T00:00:00"/>
    <n v="10"/>
    <s v="IOM"/>
    <s v="FSTP-10-02"/>
    <s v="IOM-DE-23-02-04"/>
    <s v="A"/>
    <s v="A-27"/>
    <x v="6"/>
    <n v="12"/>
    <n v="21.191365999999999"/>
    <n v="92.156177"/>
    <s v="Effluent"/>
    <n v="7.95"/>
    <n v="27.4"/>
    <n v="245"/>
    <n v="32.9"/>
    <n v="21.2"/>
    <n v="196"/>
    <n v="677"/>
    <n v="0"/>
    <n v="2300"/>
    <n v="50"/>
    <n v="1.6E-2"/>
    <n v="240"/>
    <n v="3820"/>
    <m/>
    <m/>
    <m/>
    <m/>
  </r>
  <r>
    <n v="56"/>
    <s v="DPHE/ ADB"/>
    <s v="DPHE-FSL-S-1324"/>
    <d v="2025-04-03T00:00:00"/>
    <n v="13"/>
    <s v="ADB"/>
    <s v="FSTP-13-11"/>
    <s v="W9-B"/>
    <s v="F"/>
    <s v="F-5"/>
    <x v="3"/>
    <n v="50"/>
    <n v="21.183160000000001"/>
    <n v="92.137124999999997"/>
    <s v="Effluent"/>
    <n v="8.84"/>
    <n v="31.4"/>
    <n v="165"/>
    <n v="29.8"/>
    <n v="6.2"/>
    <n v="216"/>
    <n v="723"/>
    <n v="700"/>
    <n v="3700"/>
    <n v="155.55000000000001"/>
    <n v="2.4299999999999999E-2"/>
    <n v="600"/>
    <n v="2300"/>
    <m/>
    <m/>
    <m/>
    <m/>
  </r>
  <r>
    <n v="57"/>
    <s v="VERC"/>
    <s v="DPHE-FSL-S-1325"/>
    <d v="2025-09-03T00:00:00"/>
    <s v="8W"/>
    <s v="UNICEF"/>
    <s v="FSTP-08-11"/>
    <s v="FSM-01"/>
    <s v="B"/>
    <s v="A-16"/>
    <x v="4"/>
    <n v="60"/>
    <n v="21.195740000000001"/>
    <n v="92.157679999999999"/>
    <s v="Effluent"/>
    <n v="8.18"/>
    <n v="25.8"/>
    <n v="279"/>
    <n v="42.1"/>
    <n v="28.6"/>
    <n v="119"/>
    <n v="295"/>
    <n v="8700"/>
    <n v="48700"/>
    <n v="20"/>
    <n v="8.6E-3"/>
    <n v="720"/>
    <n v="1260"/>
    <m/>
    <m/>
    <m/>
    <m/>
  </r>
  <r>
    <n v="58"/>
    <s v="VERC"/>
    <s v="DPHE-FSL-S-1326"/>
    <d v="2025-09-03T00:00:00"/>
    <s v="8W"/>
    <s v="UNICEF"/>
    <s v="FSTP-08-13"/>
    <s v="FSM-01"/>
    <s v="D"/>
    <s v="A-39"/>
    <x v="4"/>
    <n v="30"/>
    <n v="21.199010000000001"/>
    <n v="92.155820000000006"/>
    <s v="Effluent"/>
    <n v="8.1999999999999993"/>
    <n v="25.6"/>
    <n v="139"/>
    <n v="3.26"/>
    <n v="15.2"/>
    <n v="51"/>
    <n v="238"/>
    <n v="150700"/>
    <n v="159700"/>
    <n v="80"/>
    <n v="7.7999999999999996E-3"/>
    <n v="280"/>
    <n v="680"/>
    <m/>
    <m/>
    <m/>
    <m/>
  </r>
  <r>
    <n v="59"/>
    <s v="VERC"/>
    <s v="DPHE-FSL-S-1327"/>
    <d v="2025-09-03T00:00:00"/>
    <s v="8W"/>
    <s v="UNICEF"/>
    <s v="FSTP-08-14"/>
    <s v="FSM-01"/>
    <s v="D"/>
    <s v="I-20"/>
    <x v="0"/>
    <n v="10"/>
    <n v="21.198122000000001"/>
    <n v="92.154961999999998"/>
    <s v="Effluent"/>
    <n v="8.07"/>
    <n v="25.6"/>
    <n v="293"/>
    <n v="56.8"/>
    <n v="23.6"/>
    <n v="65"/>
    <n v="427"/>
    <n v="65000"/>
    <n v="66000"/>
    <n v="177.77"/>
    <n v="1.0999999999999999E-2"/>
    <n v="160"/>
    <n v="1270"/>
    <m/>
    <m/>
    <m/>
    <m/>
  </r>
  <r>
    <n v="60"/>
    <s v="VERC"/>
    <s v="DPHE-FSL-S-1328"/>
    <d v="2025-09-03T00:00:00"/>
    <s v="8W"/>
    <s v="UNICEF"/>
    <s v="FSTP-08-20"/>
    <s v="FSM-01"/>
    <s v="F"/>
    <s v="A-65"/>
    <x v="4"/>
    <n v="60"/>
    <n v="21.19669"/>
    <n v="92.152109999999993"/>
    <s v="Effluent"/>
    <n v="7.98"/>
    <n v="24.1"/>
    <n v="203"/>
    <n v="34.9"/>
    <n v="9.31"/>
    <n v="76"/>
    <n v="227"/>
    <n v="1400"/>
    <n v="51400"/>
    <n v="80"/>
    <n v="1.4800000000000001E-2"/>
    <n v="1400"/>
    <n v="1160"/>
    <m/>
    <m/>
    <m/>
    <m/>
  </r>
  <r>
    <n v="61"/>
    <s v="VERC"/>
    <s v="DPHE-FSL-S-1329"/>
    <d v="2025-09-03T00:00:00"/>
    <s v="8W"/>
    <s v="UNICEF"/>
    <s v="FSTP-08-09"/>
    <s v="FSM-01"/>
    <s v="A"/>
    <s v="A-19"/>
    <x v="0"/>
    <n v="15"/>
    <n v="21.197768"/>
    <n v="92.160131000000007"/>
    <s v="Effluent"/>
    <n v="8.35"/>
    <n v="22.8"/>
    <n v="488"/>
    <n v="47.8"/>
    <n v="46"/>
    <n v="262"/>
    <n v="789"/>
    <n v="76800"/>
    <n v="78100"/>
    <n v="166.66"/>
    <n v="3.2599999999999997E-2"/>
    <n v="640"/>
    <n v="2490"/>
    <m/>
    <m/>
    <m/>
    <m/>
  </r>
  <r>
    <n v="62"/>
    <s v="VERC"/>
    <s v="DPHE-FSL-S-1330"/>
    <d v="2025-09-03T00:00:00"/>
    <s v="8W"/>
    <s v="UNICEF"/>
    <s v="FSTP-08-10"/>
    <s v="FSM-01"/>
    <s v="A"/>
    <s v="A-28"/>
    <x v="0"/>
    <n v="15"/>
    <n v="21.198578999999999"/>
    <n v="92.158384999999996"/>
    <s v="Effluent"/>
    <n v="7.35"/>
    <n v="24.4"/>
    <n v="244"/>
    <n v="4.42"/>
    <n v="47.1"/>
    <n v="114"/>
    <n v="303"/>
    <n v="120300"/>
    <n v="127500"/>
    <n v="20"/>
    <n v="1.4200000000000001E-2"/>
    <n v="160"/>
    <n v="1180"/>
    <m/>
    <m/>
    <m/>
    <m/>
  </r>
  <r>
    <n v="63"/>
    <s v="VERC"/>
    <s v="DPHE-FSL-S-1331"/>
    <d v="2025-10-03T00:00:00"/>
    <s v="8W"/>
    <s v="UNICEF"/>
    <s v="FSTP-08-15"/>
    <s v="FSM-01"/>
    <s v="E"/>
    <s v="A-49"/>
    <x v="0"/>
    <n v="15"/>
    <n v="21.199186000000001"/>
    <n v="92.154042000000004"/>
    <s v="Effluent"/>
    <n v="7.92"/>
    <n v="26.4"/>
    <n v="109"/>
    <n v="13.5"/>
    <n v="2.5"/>
    <n v="90"/>
    <n v="176"/>
    <n v="59200"/>
    <n v="67900"/>
    <n v="20"/>
    <n v="1.21E-2"/>
    <n v="200"/>
    <n v="860"/>
    <m/>
    <m/>
    <m/>
    <m/>
  </r>
  <r>
    <n v="64"/>
    <s v="VERC"/>
    <s v="DPHE-FSL-S-1332"/>
    <d v="2025-10-03T00:00:00"/>
    <s v="8W"/>
    <s v="UNICEF"/>
    <s v="FSTP-08-20"/>
    <s v="FSM-01"/>
    <s v="F"/>
    <s v="A-61"/>
    <x v="0"/>
    <n v="10"/>
    <n v="21.195395999999999"/>
    <n v="92.153687000000005"/>
    <s v="Effluent"/>
    <n v="8.77"/>
    <n v="25.9"/>
    <n v="916"/>
    <n v="30.4"/>
    <n v="49"/>
    <n v="226"/>
    <n v="1124"/>
    <n v="0"/>
    <n v="0"/>
    <n v="300"/>
    <n v="3.6700000000000003E-2"/>
    <n v="40"/>
    <n v="3650"/>
    <m/>
    <m/>
    <m/>
    <m/>
  </r>
  <r>
    <n v="65"/>
    <s v="VERC"/>
    <s v="DPHE-FSL-S-1333"/>
    <d v="2025-10-03T00:00:00"/>
    <s v="8W"/>
    <s v="UNICEF"/>
    <s v="FSTP-08-16"/>
    <s v="FSM-01"/>
    <s v="E"/>
    <s v="A-66"/>
    <x v="1"/>
    <n v="10"/>
    <n v="21.198429999999998"/>
    <n v="92.150874000000002"/>
    <s v="Effluent"/>
    <n v="7.42"/>
    <n v="27.7"/>
    <n v="50.3"/>
    <n v="5.83"/>
    <n v="1.33"/>
    <n v="44"/>
    <n v="120"/>
    <n v="100"/>
    <n v="3300"/>
    <n v="10"/>
    <n v="7.9000000000000008E-3"/>
    <n v="240"/>
    <n v="260"/>
    <m/>
    <m/>
    <m/>
    <m/>
  </r>
  <r>
    <n v="66"/>
    <s v="VERC"/>
    <s v="DPHE-FSL-S-1334"/>
    <d v="2025-10-03T00:00:00"/>
    <s v="8W"/>
    <s v="UNICEF"/>
    <s v="FSTP-08-19"/>
    <s v="FSM-01"/>
    <s v="E"/>
    <s v="A-55"/>
    <x v="1"/>
    <n v="10"/>
    <n v="21.200375000000001"/>
    <n v="92.151758999999998"/>
    <s v="Effluent"/>
    <n v="7.92"/>
    <n v="27.9"/>
    <n v="164"/>
    <n v="41.5"/>
    <n v="0.12"/>
    <n v="68"/>
    <n v="140"/>
    <n v="4500"/>
    <n v="18900"/>
    <n v="10"/>
    <n v="7.0199999999999999E-2"/>
    <n v="40"/>
    <n v="320"/>
    <m/>
    <m/>
    <m/>
    <m/>
  </r>
  <r>
    <n v="67"/>
    <s v="ACF"/>
    <s v="DPHE-FSL-S-1335"/>
    <d v="2025-11-03T00:00:00"/>
    <n v="11"/>
    <s v="IOM"/>
    <s v="FSTP-11-05"/>
    <s v="DEWATS-02"/>
    <s v="A"/>
    <s v="A-3"/>
    <x v="6"/>
    <n v="18"/>
    <n v="21.183434999999999"/>
    <n v="92.158242000000001"/>
    <s v="Effluent"/>
    <n v="7.95"/>
    <n v="26.7"/>
    <n v="669"/>
    <n v="27.2"/>
    <n v="51.1"/>
    <n v="217"/>
    <n v="724"/>
    <n v="1000"/>
    <n v="51500"/>
    <n v="160"/>
    <n v="4.4600000000000001E-2"/>
    <n v="80"/>
    <n v="4510"/>
    <m/>
    <m/>
    <m/>
    <m/>
  </r>
  <r>
    <n v="68"/>
    <s v="ACF"/>
    <s v="DPHE-FSL-S-1336"/>
    <d v="2025-11-03T00:00:00"/>
    <n v="11"/>
    <s v="IOM"/>
    <s v="FSTP-11-06"/>
    <s v="DEWATS-03"/>
    <s v="D"/>
    <s v="D-7"/>
    <x v="6"/>
    <n v="10"/>
    <n v="21.185573000000002"/>
    <n v="92.156640999999993"/>
    <s v="Effluent"/>
    <n v="8.27"/>
    <n v="27.2"/>
    <n v="838"/>
    <n v="13.5"/>
    <n v="46.4"/>
    <n v="111"/>
    <n v="508"/>
    <n v="5600"/>
    <n v="9700"/>
    <n v="20"/>
    <n v="3.2199999999999999E-2"/>
    <n v="120"/>
    <n v="3530"/>
    <m/>
    <m/>
    <m/>
    <m/>
  </r>
  <r>
    <n v="69"/>
    <s v="ACF"/>
    <s v="DPHE-FSL-S-1337"/>
    <d v="2025-11-03T00:00:00"/>
    <n v="11"/>
    <s v="IOM"/>
    <s v="FSTP-11-02"/>
    <s v="DEWATS-04"/>
    <s v="A"/>
    <s v="A-14"/>
    <x v="6"/>
    <n v="15"/>
    <n v="21.182651"/>
    <n v="92.155180999999999"/>
    <s v="Effluent"/>
    <n v="8.86"/>
    <n v="24.8"/>
    <n v="546"/>
    <n v="55.3"/>
    <n v="55.3"/>
    <n v="135"/>
    <n v="305"/>
    <n v="0"/>
    <n v="200"/>
    <n v="20"/>
    <n v="5.8999999999999999E-3"/>
    <n v="280"/>
    <n v="2540"/>
    <m/>
    <m/>
    <m/>
    <m/>
  </r>
  <r>
    <n v="70"/>
    <s v="ACF"/>
    <s v="DPHE-FSL-S-1338"/>
    <d v="2025-11-03T00:00:00"/>
    <n v="11"/>
    <s v="IOM"/>
    <s v="FSTP-11-04"/>
    <s v="DEWATS-01"/>
    <s v="A"/>
    <s v="A-2"/>
    <x v="6"/>
    <n v="18"/>
    <n v="21.18214"/>
    <n v="92.157314999999997"/>
    <s v="Effluent"/>
    <n v="7.37"/>
    <n v="26"/>
    <n v="843"/>
    <n v="17.399999999999999"/>
    <n v="52.6"/>
    <n v="240"/>
    <n v="620"/>
    <n v="900"/>
    <n v="78600"/>
    <n v="120"/>
    <n v="4.0000000000000001E-3"/>
    <n v="240"/>
    <n v="3820"/>
    <m/>
    <m/>
    <m/>
    <m/>
  </r>
  <r>
    <n v="71"/>
    <s v="NRC"/>
    <s v="DPHE-FSL-S-1339"/>
    <d v="2025-11-03T00:00:00"/>
    <n v="19"/>
    <s v="IOM"/>
    <s v="FSTP-19-02"/>
    <s v="IOM-DEWATS-2022-11-C-19-001"/>
    <s v="A"/>
    <s v="A-1"/>
    <x v="6"/>
    <n v="15"/>
    <n v="21.185312"/>
    <n v="92.140657000000004"/>
    <s v="Effluent"/>
    <n v="8.65"/>
    <n v="29.5"/>
    <n v="509"/>
    <n v="21.5"/>
    <n v="61.9"/>
    <n v="253"/>
    <n v="593"/>
    <n v="0"/>
    <n v="2900"/>
    <n v="100"/>
    <n v="2.6200000000000001E-2"/>
    <n v="2400"/>
    <n v="2050"/>
    <m/>
    <m/>
    <m/>
    <m/>
  </r>
  <r>
    <n v="72"/>
    <s v="NRC"/>
    <s v="DPHE-FSL-S-1340"/>
    <d v="2025-11-03T00:00:00"/>
    <n v="19"/>
    <s v="IOM"/>
    <s v="FSTP-19-03"/>
    <s v="IOM-DEWATS-2022-11-C-19-002"/>
    <s v="A"/>
    <s v="A-1"/>
    <x v="6"/>
    <n v="15"/>
    <n v="21.185312"/>
    <n v="92.140567000000004"/>
    <s v="Effluent"/>
    <n v="6.32"/>
    <n v="28.1"/>
    <n v="920"/>
    <n v="18.899999999999999"/>
    <n v="133"/>
    <n v="230"/>
    <n v="623"/>
    <n v="200"/>
    <n v="38600"/>
    <n v="10"/>
    <n v="3.2000000000000001E-2"/>
    <n v="520"/>
    <n v="2020"/>
    <m/>
    <m/>
    <m/>
    <m/>
  </r>
  <r>
    <n v="73"/>
    <s v="BDRCS"/>
    <s v="DPHE-FSL-S-1341"/>
    <d v="2025-11-03T00:00:00"/>
    <n v="19"/>
    <s v="IOM"/>
    <s v="FSTP-19-01"/>
    <s v="BDRCS-FSTP-C19-01"/>
    <s v="D"/>
    <s v="D-13"/>
    <x v="4"/>
    <n v="75"/>
    <n v="21.180593999999999"/>
    <n v="92.147516999999993"/>
    <s v="Effluent"/>
    <n v="8.36"/>
    <n v="28.5"/>
    <n v="725"/>
    <n v="19.899999999999999"/>
    <n v="55.4"/>
    <n v="272"/>
    <n v="726"/>
    <n v="0"/>
    <n v="2800"/>
    <n v="160"/>
    <n v="3.0300000000000001E-2"/>
    <n v="1840"/>
    <n v="1630"/>
    <m/>
    <m/>
    <m/>
    <m/>
  </r>
  <r>
    <n v="74"/>
    <s v="DSK"/>
    <s v="DPHE-FSL-S-1342"/>
    <d v="2025-11-03T00:00:00"/>
    <n v="5"/>
    <s v="UNHCR"/>
    <s v="FSTP-05-03"/>
    <s v="NGOF-C-5-ABR-01"/>
    <s v="E"/>
    <s v="E-7"/>
    <x v="4"/>
    <n v="50"/>
    <n v="21.199210000000001"/>
    <n v="92.147958000000003"/>
    <s v="Effluent"/>
    <n v="6.15"/>
    <n v="34.200000000000003"/>
    <n v="462"/>
    <n v="11.6"/>
    <n v="3"/>
    <n v="201"/>
    <n v="291"/>
    <n v="1700"/>
    <n v="39500"/>
    <n v="50"/>
    <n v="0.1205"/>
    <n v="120"/>
    <n v="4340"/>
    <m/>
    <m/>
    <m/>
    <m/>
  </r>
  <r>
    <n v="75"/>
    <s v="BDRCS"/>
    <s v="DPHE-FSL-S-1343"/>
    <s v="16/03/2025"/>
    <n v="18"/>
    <s v="IOM"/>
    <s v="FSTP-18-01"/>
    <s v="FSM-C18-2"/>
    <s v="M"/>
    <s v="M-19"/>
    <x v="4"/>
    <n v="75"/>
    <n v="21.187839"/>
    <n v="92.144051000000005"/>
    <s v="Effluent"/>
    <n v="7.81"/>
    <n v="26.8"/>
    <n v="466"/>
    <n v="17.8"/>
    <n v="33.200000000000003"/>
    <n v="179"/>
    <n v="691"/>
    <n v="100"/>
    <n v="100"/>
    <n v="40"/>
    <n v="3.1899999999999998E-2"/>
    <n v="240"/>
    <n v="1960"/>
    <m/>
    <m/>
    <m/>
    <m/>
  </r>
  <r>
    <n v="76"/>
    <s v="DSK"/>
    <s v="DPHE-FSL-S-1344"/>
    <s v="16/03/2025"/>
    <n v="18"/>
    <s v="IOM"/>
    <s v="FSTP-18-05"/>
    <s v="DEWATS-01"/>
    <s v="C"/>
    <s v="K-9"/>
    <x v="6"/>
    <n v="18"/>
    <n v="21.187598900000001"/>
    <n v="92.151601099999993"/>
    <s v="Effluent"/>
    <n v="7.68"/>
    <n v="28.9"/>
    <n v="710"/>
    <n v="77.2"/>
    <n v="3.44"/>
    <n v="204"/>
    <n v="628"/>
    <n v="0"/>
    <n v="0"/>
    <n v="30"/>
    <n v="1.6799999999999999E-2"/>
    <n v="320"/>
    <n v="2200"/>
    <m/>
    <m/>
    <m/>
    <m/>
  </r>
  <r>
    <n v="77"/>
    <s v="DSK"/>
    <s v="DPHE-FSL-S-1345"/>
    <s v="16/03/2025"/>
    <n v="18"/>
    <s v="IOM"/>
    <s v="FSTP-18-12"/>
    <s v="IOM-DEWATS-2023-06-C18-002"/>
    <s v="A"/>
    <s v="A-1(H-64)"/>
    <x v="6"/>
    <n v="18"/>
    <n v="21.194597000000002"/>
    <n v="92.146111000000005"/>
    <s v="Effluent"/>
    <n v="8.57"/>
    <n v="28.9"/>
    <n v="864"/>
    <n v="12.3"/>
    <n v="54.6"/>
    <n v="204"/>
    <n v="786"/>
    <n v="0"/>
    <n v="5700"/>
    <n v="62.5"/>
    <n v="1.9300000000000001E-2"/>
    <n v="1040"/>
    <n v="2910"/>
    <m/>
    <m/>
    <m/>
    <m/>
  </r>
  <r>
    <n v="78"/>
    <s v="DSK"/>
    <s v="DPHE-FSL-S-1346"/>
    <s v="16/03/2025"/>
    <n v="18"/>
    <s v="IOM"/>
    <s v="FSTP-18-08"/>
    <s v="IOM-DEWATS-2023-06-C18-004"/>
    <s v="C"/>
    <s v="G-43"/>
    <x v="6"/>
    <n v="18"/>
    <n v="21.192170000000001"/>
    <n v="92.147570000000002"/>
    <s v="Effluent"/>
    <n v="7.59"/>
    <n v="29.6"/>
    <n v="956"/>
    <n v="26.7"/>
    <n v="30"/>
    <n v="213"/>
    <n v="873"/>
    <n v="0"/>
    <n v="2700"/>
    <n v="166.66"/>
    <n v="1.6899999999999998E-2"/>
    <n v="1120"/>
    <n v="3990"/>
    <m/>
    <m/>
    <m/>
    <m/>
  </r>
  <r>
    <n v="79"/>
    <s v="DSK"/>
    <s v="DPHE-FSL-S-1347"/>
    <s v="16/03/2025"/>
    <n v="18"/>
    <s v="IOM"/>
    <s v="FSTP-18-09"/>
    <s v="IOM-DEWATS-2023-06-C18-005"/>
    <s v="A"/>
    <s v="A-2(H-62)"/>
    <x v="6"/>
    <n v="18"/>
    <n v="21.192375999999999"/>
    <n v="92.147880000000001"/>
    <s v="Effluent"/>
    <n v="8.24"/>
    <n v="28.8"/>
    <n v="924"/>
    <n v="22.4"/>
    <n v="5.6"/>
    <n v="189"/>
    <n v="957"/>
    <n v="0"/>
    <n v="10500"/>
    <n v="133.33000000000001"/>
    <n v="0.03"/>
    <n v="480"/>
    <n v="3350"/>
    <m/>
    <m/>
    <m/>
    <m/>
  </r>
  <r>
    <n v="80"/>
    <s v="DSK"/>
    <s v="DPHE-FSL-S-1348"/>
    <s v="16/03/2025"/>
    <n v="18"/>
    <s v="IOM"/>
    <s v="FSTP-18-11"/>
    <s v="IOM-DEWATS-2023-06-C18-003"/>
    <s v="B"/>
    <s v="H-61"/>
    <x v="6"/>
    <n v="18"/>
    <n v="21.190429999999999"/>
    <n v="92.145899999999997"/>
    <s v="Effluent"/>
    <n v="8.0399999999999991"/>
    <n v="26"/>
    <n v="826"/>
    <n v="70.7"/>
    <n v="1.26"/>
    <n v="171"/>
    <n v="774"/>
    <n v="0"/>
    <n v="3300"/>
    <n v="80"/>
    <n v="1.6299999999999999E-2"/>
    <n v="1560"/>
    <n v="2220"/>
    <m/>
    <m/>
    <m/>
    <m/>
  </r>
  <r>
    <n v="81"/>
    <s v="WVI"/>
    <s v="DPHE-FSL-S-1349"/>
    <s v="17/03/2025"/>
    <n v="13"/>
    <s v="IOM"/>
    <s v="FSTP-13-10"/>
    <s v="WSP-02"/>
    <s v="A"/>
    <s v="A-6"/>
    <x v="1"/>
    <n v="25"/>
    <n v="21.176905000000001"/>
    <n v="92.141926999999995"/>
    <s v="Effluent"/>
    <n v="7.7"/>
    <n v="26.5"/>
    <n v="512"/>
    <n v="14.4"/>
    <n v="7.12"/>
    <n v="196"/>
    <n v="494"/>
    <n v="300"/>
    <n v="33600"/>
    <n v="100"/>
    <n v="2.9399999999999999E-2"/>
    <n v="200"/>
    <n v="1980"/>
    <m/>
    <m/>
    <m/>
    <m/>
  </r>
  <r>
    <n v="82"/>
    <s v="SHED"/>
    <s v="DPHE-FSL-S-1350"/>
    <s v="17/03/2025"/>
    <n v="13"/>
    <s v="IOM"/>
    <s v="FSTP-13-09"/>
    <s v="IOM-DEWATS-22-06-C-13-0013"/>
    <s v="C"/>
    <s v="C-1"/>
    <x v="6"/>
    <n v="18"/>
    <n v="21.177123999999999"/>
    <n v="92.140960000000007"/>
    <s v="Effluent"/>
    <n v="7.82"/>
    <n v="28.7"/>
    <n v="586"/>
    <n v="53.5"/>
    <n v="5.84"/>
    <n v="200"/>
    <n v="258"/>
    <n v="14100"/>
    <n v="19700"/>
    <n v="10"/>
    <n v="1.9800000000000002E-2"/>
    <n v="240"/>
    <n v="2010"/>
    <m/>
    <m/>
    <m/>
    <m/>
  </r>
  <r>
    <n v="83"/>
    <s v="SHED"/>
    <s v="DPHE-FSL-S-1351"/>
    <s v="17/03/2025"/>
    <n v="13"/>
    <s v="IOM"/>
    <s v="FSTP-13-07"/>
    <s v="IOM-DEWATS-2020-09-001"/>
    <s v="E"/>
    <s v="E-1"/>
    <x v="6"/>
    <n v="18"/>
    <n v="21.177479999999999"/>
    <n v="92.136480000000006"/>
    <s v="Effluent"/>
    <n v="7.73"/>
    <n v="28.3"/>
    <n v="836"/>
    <n v="16.5"/>
    <n v="37.4"/>
    <n v="233"/>
    <n v="631"/>
    <n v="0"/>
    <n v="0"/>
    <n v="200"/>
    <n v="2.7199999999999998E-2"/>
    <n v="160"/>
    <n v="3140"/>
    <m/>
    <m/>
    <m/>
    <m/>
  </r>
  <r>
    <n v="84"/>
    <s v="SHED"/>
    <s v="DPHE-FSL-S-1352"/>
    <s v="17/03/2025"/>
    <n v="13"/>
    <s v="IOM"/>
    <s v="FSTP-13-08"/>
    <s v="IOM-DEWATS-2020-09-002"/>
    <s v="E"/>
    <s v="E-1"/>
    <x v="6"/>
    <n v="18"/>
    <n v="21.17764"/>
    <n v="92.136452000000006"/>
    <s v="Effluent"/>
    <n v="7.69"/>
    <n v="28.4"/>
    <n v="830"/>
    <n v="22.7"/>
    <n v="40.4"/>
    <n v="205"/>
    <n v="531"/>
    <n v="0"/>
    <n v="8700"/>
    <n v="80"/>
    <n v="2.9700000000000001E-2"/>
    <n v="240"/>
    <n v="2640"/>
    <m/>
    <m/>
    <m/>
    <m/>
  </r>
  <r>
    <n v="85"/>
    <s v="SHED"/>
    <s v="DPHE-FSL-S-1353"/>
    <s v="17/03/2025"/>
    <n v="13"/>
    <s v="IOM"/>
    <s v="FSTP-13-01"/>
    <s v="WVI-003"/>
    <s v="E"/>
    <s v="E-1"/>
    <x v="1"/>
    <n v="25"/>
    <n v="21.17756"/>
    <n v="92.136579999999995"/>
    <s v="Effluent"/>
    <n v="8.42"/>
    <n v="29.5"/>
    <n v="610"/>
    <n v="11"/>
    <n v="52"/>
    <n v="244"/>
    <n v="459"/>
    <n v="500"/>
    <n v="6100"/>
    <n v="40"/>
    <n v="1.9900000000000001E-2"/>
    <n v="640"/>
    <n v="1780"/>
    <m/>
    <m/>
    <m/>
    <m/>
  </r>
  <r>
    <n v="86"/>
    <s v="BDRCS"/>
    <s v="DPHE-FSL-S-1354"/>
    <s v="17/03/2025"/>
    <n v="13"/>
    <s v="IOM"/>
    <s v="FSTP-13-02"/>
    <s v="PA-FSTP-01"/>
    <s v="G"/>
    <s v="G-1"/>
    <x v="0"/>
    <n v="25"/>
    <n v="21.171896"/>
    <n v="92.134422000000001"/>
    <s v="Effluent"/>
    <n v="8.19"/>
    <n v="27.7"/>
    <n v="842"/>
    <n v="15.4"/>
    <n v="75"/>
    <n v="177"/>
    <n v="612"/>
    <n v="3100"/>
    <n v="14500"/>
    <n v="140"/>
    <n v="4.2700000000000002E-2"/>
    <n v="80"/>
    <n v="2480"/>
    <m/>
    <m/>
    <m/>
    <m/>
  </r>
  <r>
    <n v="87"/>
    <s v="BDRCS"/>
    <s v="DPHE-FSL-S-1355"/>
    <s v="17/03/2025"/>
    <n v="13"/>
    <s v="IOM"/>
    <s v="FSTP-13-03"/>
    <s v="PA-FSTP-02"/>
    <s v="G"/>
    <s v="G-3"/>
    <x v="0"/>
    <n v="25"/>
    <n v="21.181719000000001"/>
    <n v="92.136381999999998"/>
    <s v="Effluent"/>
    <n v="8.42"/>
    <n v="31.2"/>
    <n v="712"/>
    <n v="15.2"/>
    <n v="70.2"/>
    <n v="216"/>
    <n v="905"/>
    <n v="0"/>
    <n v="0"/>
    <n v="140"/>
    <n v="3.9899999999999998E-2"/>
    <n v="440"/>
    <n v="3230"/>
    <m/>
    <m/>
    <m/>
    <m/>
  </r>
  <r>
    <n v="88"/>
    <s v="NRC"/>
    <s v="DPHE-FSL-S-1356"/>
    <s v="17/03/2025"/>
    <n v="13"/>
    <s v="IOM"/>
    <s v="FSTP-13-05"/>
    <s v="NRC- UFF-04"/>
    <s v="F"/>
    <s v="F-4"/>
    <x v="0"/>
    <n v="25"/>
    <n v="21.18085"/>
    <n v="92.137529999999998"/>
    <s v="Effluent"/>
    <n v="8.56"/>
    <n v="29.3"/>
    <n v="1112"/>
    <n v="16.7"/>
    <n v="29.8"/>
    <n v="203"/>
    <n v="1116"/>
    <n v="0"/>
    <n v="0"/>
    <n v="300"/>
    <n v="3.7900000000000003E-2"/>
    <n v="960"/>
    <n v="3650"/>
    <m/>
    <m/>
    <m/>
    <m/>
  </r>
  <r>
    <n v="89"/>
    <s v="NRC"/>
    <s v="DPHE-FSL-S-1357"/>
    <s v="17/03/2025"/>
    <n v="13"/>
    <s v="IOM"/>
    <s v="FSTP-13-06"/>
    <s v="IOM-DEWATS-2022-08-C13-004"/>
    <s v="F"/>
    <s v="F-2"/>
    <x v="6"/>
    <n v="6"/>
    <n v="21.181908"/>
    <n v="92.140423999999996"/>
    <s v="Effluent"/>
    <n v="8.25"/>
    <n v="28.3"/>
    <n v="820"/>
    <n v="16.899999999999999"/>
    <n v="32"/>
    <n v="196"/>
    <n v="673"/>
    <n v="0"/>
    <n v="0"/>
    <n v="250"/>
    <n v="3.2099999999999997E-2"/>
    <n v="840"/>
    <n v="3770"/>
    <m/>
    <m/>
    <m/>
    <m/>
  </r>
  <r>
    <n v="90"/>
    <s v="DSK"/>
    <s v="DPHE-FSL-S-1358"/>
    <s v="18/03/2025"/>
    <n v="16"/>
    <s v="UNICEF"/>
    <s v="FSTP-16-07"/>
    <s v="DSKIVY-16-ABR-004-2020"/>
    <s v="C"/>
    <s v="C-5"/>
    <x v="4"/>
    <n v="35"/>
    <n v="21.153596"/>
    <n v="92.151965000000004"/>
    <s v="Effluent"/>
    <n v="8.75"/>
    <n v="25"/>
    <n v="468"/>
    <n v="141"/>
    <n v="15.28"/>
    <n v="209"/>
    <n v="904"/>
    <n v="0"/>
    <n v="29600"/>
    <n v="250"/>
    <n v="3.73E-2"/>
    <n v="1560"/>
    <n v="2830"/>
    <m/>
    <m/>
    <m/>
    <m/>
  </r>
  <r>
    <n v="91"/>
    <s v="DSK"/>
    <s v="DPHE-FSL-S-1359"/>
    <s v="18/03/2025"/>
    <n v="16"/>
    <s v="UNICEF"/>
    <s v="FSTP-16-05"/>
    <s v="DSK-BRAC-EKN-16-ABR-03/19"/>
    <s v="C"/>
    <s v="C-1"/>
    <x v="4"/>
    <n v="35"/>
    <n v="21.153859000000001"/>
    <n v="92.151752000000002"/>
    <s v="Effluent"/>
    <n v="8.75"/>
    <n v="27.2"/>
    <n v="1408"/>
    <n v="15.7"/>
    <n v="19.88"/>
    <n v="218"/>
    <n v="770"/>
    <n v="0"/>
    <n v="30600"/>
    <n v="150"/>
    <n v="4.2700000000000002E-2"/>
    <n v="320"/>
    <n v="3340"/>
    <m/>
    <m/>
    <m/>
    <m/>
  </r>
  <r>
    <n v="92"/>
    <s v="DSK"/>
    <s v="DPHE-FSL-S-1360"/>
    <s v="18/03/2025"/>
    <n v="16"/>
    <s v="UNICEF"/>
    <s v="FSTP-16-02"/>
    <s v="DSK-Unicef-16-UFF-002/2020"/>
    <s v="A"/>
    <s v="A-5"/>
    <x v="0"/>
    <n v="10"/>
    <n v="21.159613"/>
    <n v="92.151606999999998"/>
    <s v="Effluent"/>
    <n v="8.5299999999999994"/>
    <n v="28"/>
    <n v="708"/>
    <n v="17.100000000000001"/>
    <n v="90.6"/>
    <n v="231"/>
    <n v="1359"/>
    <n v="300"/>
    <n v="27900"/>
    <n v="450"/>
    <n v="3.6499999999999998E-2"/>
    <n v="1320"/>
    <n v="3230"/>
    <m/>
    <m/>
    <m/>
    <m/>
  </r>
  <r>
    <n v="93"/>
    <s v="DSK"/>
    <s v="DPHE-FSL-S-1361"/>
    <s v="18/03/2025"/>
    <n v="16"/>
    <s v="UNICEF"/>
    <s v="FSTP-16-04"/>
    <s v="C-16-D-08-ABR-007"/>
    <s v="D"/>
    <s v="D-8"/>
    <x v="4"/>
    <n v="30"/>
    <n v="21.154219999999999"/>
    <n v="92.144980000000004"/>
    <s v="Effluent"/>
    <n v="8.35"/>
    <n v="29.5"/>
    <n v="1324"/>
    <n v="13.5"/>
    <n v="34.799999999999997"/>
    <n v="179"/>
    <n v="554"/>
    <n v="700"/>
    <n v="4700"/>
    <n v="60"/>
    <n v="2.01E-2"/>
    <n v="120"/>
    <n v="3210"/>
    <m/>
    <m/>
    <m/>
    <m/>
  </r>
  <r>
    <n v="94"/>
    <s v="DSK"/>
    <s v="DPHE-FSL-S-1362"/>
    <s v="18/03/2025"/>
    <n v="16"/>
    <s v="UNICEF"/>
    <s v="FSTP-16-06"/>
    <s v="C-16-D-02-UFF-006"/>
    <s v="D"/>
    <s v="D-2"/>
    <x v="0"/>
    <n v="10"/>
    <n v="21.152189"/>
    <n v="92.150132999999997"/>
    <s v="Effluent"/>
    <n v="8.11"/>
    <n v="29.6"/>
    <n v="912"/>
    <n v="18.399999999999999"/>
    <n v="89.6"/>
    <n v="356"/>
    <n v="1613"/>
    <n v="1900"/>
    <n v="4500"/>
    <n v="600"/>
    <n v="4.5100000000000001E-2"/>
    <n v="1960"/>
    <n v="2280"/>
    <m/>
    <m/>
    <m/>
    <m/>
  </r>
  <r>
    <n v="95"/>
    <s v="DSK"/>
    <s v="DPHE-FSL-S-1363"/>
    <s v="18/03/2025"/>
    <n v="16"/>
    <s v="UNICEF"/>
    <s v="FSTP-16-01"/>
    <s v="C-16-B-02-ABR-002"/>
    <s v="B"/>
    <s v="B-4"/>
    <x v="4"/>
    <n v="35"/>
    <n v="21.15654"/>
    <n v="92.149349999999998"/>
    <s v="Effluent"/>
    <n v="8.15"/>
    <n v="30"/>
    <n v="936"/>
    <n v="20.9"/>
    <n v="81.2"/>
    <n v="406"/>
    <n v="1820"/>
    <n v="0"/>
    <n v="12600"/>
    <n v="666.66"/>
    <n v="3.7400000000000003E-2"/>
    <n v="1280"/>
    <n v="2950"/>
    <m/>
    <m/>
    <m/>
    <m/>
  </r>
  <r>
    <n v="96"/>
    <s v="DSK"/>
    <s v="DPHE-FSL-S-1364"/>
    <s v="18/03/2025"/>
    <n v="16"/>
    <s v="UNICEF"/>
    <s v="FSTP-16-03"/>
    <s v="DSK-Unicef-16-ABR-001/2019"/>
    <s v="A"/>
    <s v="A-2"/>
    <x v="4"/>
    <n v="30"/>
    <n v="21.158203"/>
    <n v="92.148777999999993"/>
    <s v="Effluent"/>
    <n v="8.75"/>
    <n v="29.5"/>
    <n v="750"/>
    <n v="20.7"/>
    <n v="114.2"/>
    <n v="476"/>
    <n v="1796"/>
    <n v="0"/>
    <n v="400"/>
    <n v="700"/>
    <n v="3.3599999999999998E-2"/>
    <n v="2000"/>
    <n v="3130"/>
    <m/>
    <m/>
    <m/>
    <m/>
  </r>
  <r>
    <n v="97"/>
    <s v="BRAC"/>
    <s v="DPHE-FSL-S-1365"/>
    <s v="18/03/2025"/>
    <n v="21"/>
    <s v="UNHCR"/>
    <s v="FSTP-21-02"/>
    <s v="C-21-ABR-Omani"/>
    <s v="C"/>
    <s v="Omani Play Ground"/>
    <x v="4"/>
    <n v="60"/>
    <n v="21.131796909999998"/>
    <n v="92.160756489999997"/>
    <s v="Effluent"/>
    <n v="8.4499999999999993"/>
    <n v="34.5"/>
    <n v="714"/>
    <n v="18.3"/>
    <n v="60.8"/>
    <n v="391"/>
    <n v="1392"/>
    <n v="400"/>
    <n v="1000"/>
    <n v="500"/>
    <n v="3.4500000000000003E-2"/>
    <n v="1000"/>
    <n v="3080"/>
    <m/>
    <m/>
    <m/>
    <m/>
  </r>
  <r>
    <n v="98"/>
    <s v="NGOF"/>
    <s v="DPHE-FSL-S-1366"/>
    <d v="2025-07-04T00:00:00"/>
    <n v="9"/>
    <s v="IOM"/>
    <s v="FSTP-09-01"/>
    <s v="IOM-DEWATS-2021-11-C-9-004"/>
    <s v="F"/>
    <s v="G-3"/>
    <x v="6"/>
    <n v="18"/>
    <n v="21.189253000000001"/>
    <n v="92.158941999999996"/>
    <s v="Effluent"/>
    <n v="8.17"/>
    <n v="30.8"/>
    <n v="985"/>
    <n v="19.5"/>
    <n v="44"/>
    <n v="136"/>
    <n v="739"/>
    <n v="0"/>
    <n v="0"/>
    <n v="250"/>
    <n v="5.1999999999999998E-2"/>
    <n v="320"/>
    <n v="4450"/>
    <m/>
    <m/>
    <m/>
    <m/>
  </r>
  <r>
    <n v="99"/>
    <s v="NGOF"/>
    <s v="DPHE-FSL-S-1367"/>
    <d v="2025-07-04T00:00:00"/>
    <n v="9"/>
    <s v="IOM"/>
    <s v="FSTP-09-04"/>
    <s v="IOM-DEWATS-2021-07-C09-003"/>
    <s v="F"/>
    <s v="C-17"/>
    <x v="6"/>
    <n v="18"/>
    <n v="21.188048999999999"/>
    <n v="92.160403000000002"/>
    <s v="Effluent"/>
    <n v="7.77"/>
    <n v="26.2"/>
    <n v="644"/>
    <n v="23.5"/>
    <n v="43.9"/>
    <n v="90"/>
    <n v="340"/>
    <n v="3600"/>
    <n v="36000"/>
    <n v="100"/>
    <n v="4.1000000000000002E-2"/>
    <n v="40"/>
    <n v="2930"/>
    <m/>
    <m/>
    <m/>
    <m/>
  </r>
  <r>
    <n v="100"/>
    <s v="DSK"/>
    <s v="DPHE-FSL-S-1368"/>
    <d v="2025-07-04T00:00:00"/>
    <n v="22"/>
    <s v="UNICEF"/>
    <s v="FSTP-22-01"/>
    <s v="DSK-UNICEF-22-ABR-01/2020"/>
    <s v="A"/>
    <s v="A-1"/>
    <x v="4"/>
    <n v="50"/>
    <n v="21.087782000000001"/>
    <n v="92.200626999999997"/>
    <s v="Effluent"/>
    <n v="8.07"/>
    <n v="30.1"/>
    <n v="1010"/>
    <n v="14.4"/>
    <n v="38"/>
    <n v="190"/>
    <n v="1104"/>
    <n v="100"/>
    <n v="400"/>
    <n v="300"/>
    <n v="4.7800000000000002E-2"/>
    <n v="40"/>
    <n v="3200"/>
    <m/>
    <m/>
    <m/>
    <m/>
  </r>
  <r>
    <n v="101"/>
    <s v="DSK"/>
    <s v="DPHE-FSL-S-1369"/>
    <d v="2025-07-04T00:00:00"/>
    <n v="22"/>
    <s v="UNICEF"/>
    <s v="FSTP-22-03"/>
    <s v="DSK-UNICEF-22-ABR-03/2021"/>
    <s v="C"/>
    <s v="C-3"/>
    <x v="4"/>
    <n v="60"/>
    <n v="21.087603000000001"/>
    <n v="92.193612999999999"/>
    <s v="Effluent"/>
    <n v="8.1999999999999993"/>
    <n v="30.3"/>
    <n v="1020"/>
    <n v="14.2"/>
    <n v="48.2"/>
    <n v="180"/>
    <n v="1021"/>
    <n v="100"/>
    <n v="100"/>
    <n v="300"/>
    <n v="4.7800000000000002E-2"/>
    <n v="880"/>
    <n v="2900"/>
    <m/>
    <m/>
    <m/>
    <m/>
  </r>
  <r>
    <n v="102"/>
    <s v="DSK"/>
    <s v="DPHE-FSL-S-1370"/>
    <d v="2025-07-04T00:00:00"/>
    <n v="22"/>
    <s v="UNICEF"/>
    <s v="FSTP-22-02"/>
    <s v="DSK-UNICEF-22-ABR-02/2020"/>
    <s v="C"/>
    <s v="C-3"/>
    <x v="4"/>
    <n v="60"/>
    <n v="21.087577"/>
    <n v="92.193770000000001"/>
    <s v="Effluent"/>
    <n v="8.69"/>
    <n v="31.2"/>
    <n v="901"/>
    <n v="15"/>
    <n v="48.5"/>
    <n v="137"/>
    <n v="877"/>
    <n v="0"/>
    <n v="2900"/>
    <n v="250"/>
    <n v="5.3900000000000003E-2"/>
    <n v="40"/>
    <n v="2300"/>
    <m/>
    <m/>
    <m/>
    <m/>
  </r>
  <r>
    <n v="103"/>
    <s v="DSK"/>
    <s v="DPHE-FSL-S-1371"/>
    <d v="2025-09-04T00:00:00"/>
    <n v="24"/>
    <s v="IOM"/>
    <s v="FSTP-24-01"/>
    <s v="FSM-Capm-24-01"/>
    <s v="E"/>
    <s v="E-5"/>
    <x v="6"/>
    <n v="18"/>
    <n v="21.974981"/>
    <n v="92.242254000000003"/>
    <s v="Effluent"/>
    <n v="9.15"/>
    <n v="30.8"/>
    <n v="351"/>
    <n v="11.3"/>
    <n v="21.9"/>
    <n v="44"/>
    <n v="378"/>
    <n v="7900"/>
    <n v="19600"/>
    <n v="125"/>
    <n v="4.5499999999999999E-2"/>
    <n v="40"/>
    <n v="2270"/>
    <m/>
    <m/>
    <m/>
    <m/>
  </r>
  <r>
    <n v="104"/>
    <s v="DSK"/>
    <s v="DPHE-FSL-S-1372"/>
    <d v="2025-09-04T00:00:00"/>
    <n v="24"/>
    <s v="IOM"/>
    <s v="FSTP-24-03"/>
    <s v="DEWATS-03"/>
    <s v="E"/>
    <s v="E-5"/>
    <x v="6"/>
    <n v="15"/>
    <n v="21.971187"/>
    <n v="92.243508000000006"/>
    <s v="Effluent"/>
    <n v="9.06"/>
    <n v="30.1"/>
    <n v="449"/>
    <n v="9.7100000000000009"/>
    <n v="22.5"/>
    <n v="71"/>
    <n v="473"/>
    <n v="0"/>
    <n v="1900"/>
    <n v="150"/>
    <n v="4.5499999999999999E-2"/>
    <n v="40"/>
    <n v="2610"/>
    <m/>
    <m/>
    <m/>
    <m/>
  </r>
  <r>
    <n v="105"/>
    <s v="DSK"/>
    <s v="DPHE-FSL-S-1373"/>
    <d v="2025-09-04T00:00:00"/>
    <n v="24"/>
    <s v="IOM"/>
    <s v="FSTP-24-02"/>
    <s v="DEWATS-Unit-04"/>
    <s v="D"/>
    <s v="D-2"/>
    <x v="6"/>
    <n v="40"/>
    <n v="20.975072999999998"/>
    <n v="92.242412999999999"/>
    <s v="Effluent"/>
    <n v="8.0500000000000007"/>
    <n v="29.4"/>
    <n v="113"/>
    <n v="2.11"/>
    <n v="8.57"/>
    <n v="45"/>
    <n v="170"/>
    <n v="23600"/>
    <n v="53900"/>
    <n v="40"/>
    <n v="8.9999999999999993E-3"/>
    <n v="80"/>
    <n v="300"/>
    <m/>
    <m/>
    <m/>
    <m/>
  </r>
  <r>
    <n v="106"/>
    <s v="DSK"/>
    <s v="DPHE-FSL-S-1374"/>
    <d v="2025-09-04T00:00:00"/>
    <n v="24"/>
    <s v="IOM"/>
    <s v="FSTP-24-06"/>
    <s v="IOM-DEWATS-2023-01-C-24-002"/>
    <s v="D"/>
    <s v="D-3"/>
    <x v="6"/>
    <n v="6"/>
    <n v="20.969460000000002"/>
    <n v="92.243260000000006"/>
    <s v="Effluent"/>
    <n v="8.85"/>
    <n v="30.8"/>
    <n v="742"/>
    <n v="15.4"/>
    <n v="38.700000000000003"/>
    <n v="139"/>
    <n v="1232"/>
    <n v="200"/>
    <n v="3800"/>
    <n v="300"/>
    <n v="4.5900000000000003E-2"/>
    <n v="1240"/>
    <n v="3860"/>
    <m/>
    <m/>
    <m/>
    <m/>
  </r>
  <r>
    <n v="107"/>
    <s v="ANANDA"/>
    <s v="DPHE-FSL-S-1375"/>
    <d v="2025-09-04T00:00:00"/>
    <n v="24"/>
    <s v="IOM"/>
    <s v="FSTP-24-04"/>
    <s v="IOM-DEWATS-01"/>
    <s v="B"/>
    <s v="B-4"/>
    <x v="6"/>
    <n v="18"/>
    <n v="20.955072999999999"/>
    <n v="92.242412999999999"/>
    <s v="Effluent"/>
    <n v="8.3800000000000008"/>
    <n v="31.2"/>
    <n v="311"/>
    <n v="26.8"/>
    <n v="65.099999999999994"/>
    <n v="145"/>
    <n v="659"/>
    <n v="0"/>
    <n v="0"/>
    <n v="25"/>
    <n v="4.7800000000000002E-2"/>
    <n v="80"/>
    <n v="1610"/>
    <m/>
    <m/>
    <m/>
    <m/>
  </r>
  <r>
    <n v="108"/>
    <s v="ANANDA"/>
    <s v="DPHE-FSL-S-1376"/>
    <d v="2025-09-04T00:00:00"/>
    <n v="24"/>
    <s v="IOM"/>
    <s v="FSTP-24-05"/>
    <s v="IOM-DEWATS-02"/>
    <s v="B"/>
    <s v="B-4"/>
    <x v="6"/>
    <n v="18"/>
    <n v="20.955072999999999"/>
    <n v="92.242412999999999"/>
    <s v="Effluent"/>
    <n v="9.1999999999999993"/>
    <n v="32.799999999999997"/>
    <n v="989"/>
    <n v="23.9"/>
    <n v="37.4"/>
    <n v="170"/>
    <n v="970"/>
    <n v="0"/>
    <n v="0"/>
    <n v="50"/>
    <n v="3.8399999999999997E-2"/>
    <n v="600"/>
    <n v="3740"/>
    <m/>
    <m/>
    <m/>
    <m/>
  </r>
  <r>
    <n v="109"/>
    <s v="SCI"/>
    <s v="DPHE-FSL-S-1377"/>
    <d v="2025-09-04T00:00:00"/>
    <n v="25"/>
    <s v="IOM"/>
    <s v="FSTP-25-01"/>
    <s v="SCI-C25-Alikhali-DEWATS-FSTP-02"/>
    <s v="D"/>
    <s v="D-9"/>
    <x v="6"/>
    <n v="30"/>
    <n v="20.978460999999999"/>
    <n v="92.242615999999998"/>
    <s v="Effluent"/>
    <n v="8.6999999999999993"/>
    <n v="31.2"/>
    <n v="856"/>
    <n v="14.6"/>
    <n v="44.4"/>
    <n v="118"/>
    <n v="681"/>
    <n v="1100"/>
    <n v="3500"/>
    <n v="133.33000000000001"/>
    <n v="3.4700000000000002E-2"/>
    <n v="40"/>
    <n v="2250"/>
    <m/>
    <m/>
    <m/>
    <m/>
  </r>
  <r>
    <n v="110"/>
    <s v="BRAC"/>
    <s v="DPHE-FSL-S-1378"/>
    <d v="2025-09-04T00:00:00"/>
    <n v="25"/>
    <s v="IOM"/>
    <s v="FSTP-25-02"/>
    <s v="C-25-B-1-FSTP-001"/>
    <s v="B"/>
    <s v="B-1"/>
    <x v="4"/>
    <n v="30"/>
    <n v="21.144006999999998"/>
    <n v="92.194569999999999"/>
    <s v="Effluent"/>
    <n v="9.19"/>
    <n v="30.3"/>
    <n v="1240"/>
    <n v="25.1"/>
    <n v="43.1"/>
    <n v="212"/>
    <n v="1688"/>
    <n v="500"/>
    <n v="4600"/>
    <n v="450"/>
    <n v="5.7200000000000001E-2"/>
    <n v="40"/>
    <n v="4220"/>
    <m/>
    <m/>
    <m/>
    <m/>
  </r>
  <r>
    <n v="111"/>
    <s v="SHED"/>
    <s v="DPHE-FSL-S-1379"/>
    <s v="15/04/2025"/>
    <s v="20 Ext"/>
    <s v="IOM"/>
    <s v="FSTP-20 -13"/>
    <s v="IOM-DLT-001(KSR-19)"/>
    <s v="S-1"/>
    <s v="B-4"/>
    <x v="8"/>
    <n v="16"/>
    <n v="21.186810000000001"/>
    <n v="92.135940000000005"/>
    <s v="Effluent"/>
    <n v="8.7799999999999994"/>
    <n v="28.6"/>
    <n v="202"/>
    <n v="14.1"/>
    <n v="11.8"/>
    <n v="412"/>
    <n v="446"/>
    <n v="10500"/>
    <n v="18700"/>
    <n v="40"/>
    <n v="1.04E-2"/>
    <n v="240"/>
    <n v="1460"/>
    <m/>
    <m/>
    <m/>
    <m/>
  </r>
  <r>
    <n v="112"/>
    <s v="SHED"/>
    <s v="DPHE-FSL-S-1380"/>
    <s v="15/04/2025"/>
    <s v="20 Ext"/>
    <s v="IOM"/>
    <s v="FSTP-20 -15"/>
    <s v="IOM-DLT-002(KSR-29)"/>
    <s v="S-3"/>
    <s v="B-5"/>
    <x v="8"/>
    <n v="16"/>
    <n v="21.190885999999999"/>
    <n v="92.134230000000002"/>
    <s v="Effluent"/>
    <n v="8.94"/>
    <n v="31.2"/>
    <n v="484"/>
    <n v="21.4"/>
    <n v="59.9"/>
    <n v="330"/>
    <n v="924"/>
    <n v="3800"/>
    <n v="17500"/>
    <n v="125"/>
    <n v="8.3000000000000001E-3"/>
    <n v="40"/>
    <n v="2130"/>
    <m/>
    <m/>
    <m/>
    <m/>
  </r>
  <r>
    <n v="113"/>
    <s v="SHED"/>
    <s v="DPHE-FSL-S-1381"/>
    <s v="15/04/2025"/>
    <s v="20 Ext"/>
    <s v="IOM"/>
    <s v="FSTP-20 -19"/>
    <s v="IOM-DLT-005(KSR-23)"/>
    <s v="S-3"/>
    <s v="B-4"/>
    <x v="8"/>
    <n v="16"/>
    <n v="21.198429999999998"/>
    <n v="92.135940000000005"/>
    <s v="Effluent"/>
    <n v="8.98"/>
    <n v="31.1"/>
    <n v="413"/>
    <n v="117.1"/>
    <n v="15"/>
    <n v="315"/>
    <n v="1350"/>
    <n v="1900"/>
    <n v="36000"/>
    <n v="133.33000000000001"/>
    <n v="9.1000000000000004E-3"/>
    <n v="160"/>
    <n v="2290"/>
    <m/>
    <m/>
    <m/>
    <m/>
  </r>
  <r>
    <n v="114"/>
    <s v="SHED"/>
    <s v="DPHE-FSL-S-1382"/>
    <s v="15/04/2025"/>
    <s v="20 Ext"/>
    <s v="IOM"/>
    <s v="FSTP-20 -16"/>
    <s v="IOM-DEWATS-2023-06-C-20Ext-002"/>
    <s v="S-2"/>
    <s v="B-1"/>
    <x v="6"/>
    <n v="20"/>
    <n v="21.191759999999999"/>
    <n v="92.134028000000001"/>
    <s v="Effluent"/>
    <n v="7.21"/>
    <n v="31.9"/>
    <n v="291"/>
    <n v="22.9"/>
    <n v="13.9"/>
    <n v="491"/>
    <n v="360"/>
    <n v="200"/>
    <n v="17500"/>
    <n v="70"/>
    <n v="1.01E-2"/>
    <n v="80"/>
    <n v="1810"/>
    <m/>
    <m/>
    <m/>
    <m/>
  </r>
  <r>
    <n v="115"/>
    <s v="SHED"/>
    <s v="DPHE-FSL-S-1383"/>
    <s v="15/04/2025"/>
    <s v="20 Ext"/>
    <s v="IOM"/>
    <s v="FSTP-20 -09"/>
    <s v="IOM-DLT-003(KSR-21)"/>
    <s v="S-3"/>
    <s v="B-4"/>
    <x v="6"/>
    <n v="16"/>
    <n v="21.19164"/>
    <n v="92.133071000000001"/>
    <s v="Effluent"/>
    <n v="7.7"/>
    <n v="29.8"/>
    <n v="1010"/>
    <n v="14.8"/>
    <n v="53.5"/>
    <n v="156"/>
    <n v="913"/>
    <n v="0"/>
    <n v="0"/>
    <n v="200"/>
    <n v="2.2499999999999999E-2"/>
    <n v="200"/>
    <n v="4180"/>
    <m/>
    <m/>
    <m/>
    <m/>
  </r>
  <r>
    <n v="116"/>
    <s v="SHED"/>
    <s v="DPHE-FSL-S-1384"/>
    <s v="15/04/2025"/>
    <s v="20 Ext"/>
    <s v="IOM"/>
    <s v="FSTP-20 -12"/>
    <s v="IOM-DLT-008(KSR-26)"/>
    <s v="S-3"/>
    <s v="B-1"/>
    <x v="8"/>
    <n v="16"/>
    <n v="21.194510000000001"/>
    <n v="92.13391"/>
    <s v="Effluent"/>
    <n v="8.66"/>
    <n v="29.8"/>
    <n v="571"/>
    <n v="14.6"/>
    <n v="29.6"/>
    <n v="41"/>
    <n v="1293"/>
    <n v="0"/>
    <n v="81100"/>
    <n v="150"/>
    <n v="8.2000000000000007E-3"/>
    <n v="120"/>
    <n v="2600"/>
    <m/>
    <m/>
    <m/>
    <m/>
  </r>
  <r>
    <n v="117"/>
    <s v="SHED"/>
    <s v="DPHE-FSL-S-1385"/>
    <s v="15/04/2025"/>
    <s v="20 Ext"/>
    <s v="IOM"/>
    <s v="FSTP-20 -08"/>
    <s v="IOM-DLT-005(KSR-24)"/>
    <s v="S-3"/>
    <s v="B-3"/>
    <x v="6"/>
    <n v="16"/>
    <n v="21.194348000000002"/>
    <n v="92.132068000000004"/>
    <s v="Effluent"/>
    <n v="9.09"/>
    <n v="30.2"/>
    <n v="581"/>
    <n v="30.3"/>
    <n v="3.99"/>
    <n v="316"/>
    <n v="550"/>
    <n v="0"/>
    <n v="0"/>
    <n v="57.14"/>
    <n v="1.4200000000000001E-2"/>
    <n v="760"/>
    <n v="1270"/>
    <m/>
    <m/>
    <m/>
    <m/>
  </r>
  <r>
    <n v="118"/>
    <s v="SHED"/>
    <s v="DPHE-FSL-S-1386"/>
    <s v="15/04/2025"/>
    <s v="20 Ext"/>
    <s v="IOM"/>
    <s v="FSTP-20 -20"/>
    <s v="IOM-DLT-009(KSR-27)"/>
    <s v="S-2"/>
    <s v="B-5"/>
    <x v="6"/>
    <n v="16"/>
    <n v="21.194510000000001"/>
    <n v="92.133450999999994"/>
    <s v="Effluent"/>
    <n v="6.83"/>
    <n v="29.4"/>
    <n v="63.9"/>
    <n v="39"/>
    <n v="2.44"/>
    <n v="286"/>
    <n v="129"/>
    <n v="2500"/>
    <n v="7500"/>
    <n v="10"/>
    <n v="4.1000000000000003E-3"/>
    <n v="200"/>
    <n v="940"/>
    <m/>
    <m/>
    <m/>
    <m/>
  </r>
  <r>
    <n v="119"/>
    <s v="SHED"/>
    <s v="DPHE-FSL-S-1387"/>
    <s v="15/04/2025"/>
    <s v="20 Ext"/>
    <s v="IOM"/>
    <s v="FSTP-20 -11"/>
    <s v="IOM-DLT-10(KSR-28)"/>
    <s v="S-4"/>
    <s v="B-7"/>
    <x v="8"/>
    <n v="16"/>
    <n v="21.198429999999998"/>
    <n v="92.135940000000005"/>
    <s v="Effluent"/>
    <n v="9.0399999999999991"/>
    <n v="30.8"/>
    <n v="580"/>
    <n v="15.9"/>
    <n v="36.5"/>
    <n v="236"/>
    <n v="1067"/>
    <n v="3100"/>
    <n v="29600"/>
    <n v="166.66"/>
    <n v="2.4400000000000002E-2"/>
    <n v="280"/>
    <n v="2960"/>
    <m/>
    <m/>
    <m/>
    <m/>
  </r>
  <r>
    <n v="120"/>
    <s v="SHED"/>
    <s v="DPHE-FSL-S-1388"/>
    <s v="15/04/2025"/>
    <s v="20 Ext"/>
    <s v="IOM"/>
    <s v="FSTP-20 -14"/>
    <s v="IOM-DLT-004(KSR-15)"/>
    <s v="S-2"/>
    <s v="B-2"/>
    <x v="6"/>
    <n v="16"/>
    <n v="21.194393000000002"/>
    <n v="92.136526000000003"/>
    <s v="Effluent"/>
    <n v="9.02"/>
    <n v="31.7"/>
    <n v="180"/>
    <n v="35.299999999999997"/>
    <n v="26.8"/>
    <n v="319"/>
    <n v="574"/>
    <n v="0"/>
    <n v="5100"/>
    <n v="40"/>
    <n v="8.0999999999999996E-3"/>
    <n v="120"/>
    <n v="1800"/>
    <m/>
    <m/>
    <m/>
    <m/>
  </r>
  <r>
    <n v="121"/>
    <s v="SHED"/>
    <s v="DPHE-FSL-S-1389"/>
    <s v="15/04/2025"/>
    <s v="20 Ext"/>
    <s v="IOM"/>
    <s v="FSTP-20 -23"/>
    <s v="IOM-DLT-015(KSR-30)"/>
    <s v="S"/>
    <s v="B-2"/>
    <x v="8"/>
    <n v="15"/>
    <n v="21.19351"/>
    <n v="92.137029999999996"/>
    <s v="Effluent"/>
    <n v="8.9499999999999993"/>
    <n v="29.3"/>
    <n v="421"/>
    <n v="7.05"/>
    <n v="60.5"/>
    <n v="506"/>
    <n v="519"/>
    <n v="11900"/>
    <n v="59700"/>
    <n v="166.66"/>
    <n v="0.01"/>
    <n v="120"/>
    <n v="2830"/>
    <m/>
    <m/>
    <m/>
    <m/>
  </r>
  <r>
    <n v="122"/>
    <s v="SHED"/>
    <s v="DPHE-FSL-S-1390"/>
    <s v="15/04/2025"/>
    <n v="20"/>
    <s v="IOM"/>
    <s v="FSTP-20 -16"/>
    <s v="IOM-DLT-004(KSR-14)"/>
    <s v="A"/>
    <s v="M-35"/>
    <x v="6"/>
    <n v="18"/>
    <n v="21.191980000000001"/>
    <n v="92.141390000000001"/>
    <s v="Effluent"/>
    <n v="8.17"/>
    <n v="29.5"/>
    <n v="781"/>
    <n v="11.2"/>
    <n v="5.25"/>
    <n v="175"/>
    <n v="465"/>
    <n v="0"/>
    <n v="0"/>
    <n v="100"/>
    <n v="1.21E-2"/>
    <n v="80"/>
    <n v="2300"/>
    <m/>
    <m/>
    <m/>
    <m/>
  </r>
  <r>
    <n v="123"/>
    <s v="SHED"/>
    <s v="DPHE-FSL-S-1391"/>
    <s v="15/04/2025"/>
    <n v="20"/>
    <s v="IOM"/>
    <s v="FSTP-20 -04"/>
    <s v="IOM-DLT-008(KSR-18)"/>
    <s v="B"/>
    <s v="M-31"/>
    <x v="8"/>
    <n v="20"/>
    <n v="21.191174"/>
    <n v="92.138495000000006"/>
    <s v="Effluent"/>
    <n v="7.95"/>
    <n v="29.6"/>
    <n v="703"/>
    <n v="17.2"/>
    <n v="50.4"/>
    <n v="128"/>
    <n v="1266"/>
    <n v="0"/>
    <n v="0"/>
    <n v="433.33"/>
    <n v="2.4400000000000002E-2"/>
    <n v="120"/>
    <n v="2240"/>
    <m/>
    <m/>
    <m/>
    <m/>
  </r>
  <r>
    <n v="124"/>
    <s v="SHED"/>
    <s v="DPHE-FSL-S-1392"/>
    <s v="15/04/2025"/>
    <n v="20"/>
    <s v="IOM"/>
    <s v="FSTP-20 -05"/>
    <s v="IOM-DLT-003(KSR-13)"/>
    <s v="A"/>
    <s v="M-30"/>
    <x v="6"/>
    <n v="18"/>
    <n v="21.192900000000002"/>
    <n v="92.14349"/>
    <s v="Effluent"/>
    <n v="8.9499999999999993"/>
    <n v="29.8"/>
    <n v="410"/>
    <n v="18.2"/>
    <n v="47.9"/>
    <n v="492"/>
    <n v="694"/>
    <n v="0"/>
    <n v="0"/>
    <n v="100"/>
    <n v="2.0299999999999999E-2"/>
    <n v="200"/>
    <n v="3050"/>
    <m/>
    <m/>
    <m/>
    <m/>
  </r>
  <r>
    <n v="125"/>
    <s v="SHED"/>
    <s v="DPHE-FSL-S-1393"/>
    <s v="15/04/2025"/>
    <n v="20"/>
    <s v="IOM"/>
    <s v="FSTP-20 -03"/>
    <s v="IOM-DLT-006(KSR-16)"/>
    <s v="A"/>
    <s v="M-27"/>
    <x v="8"/>
    <n v="14"/>
    <n v="21.19087"/>
    <n v="92.140280000000004"/>
    <s v="Effluent"/>
    <n v="8.15"/>
    <n v="28.8"/>
    <n v="755"/>
    <n v="8.35"/>
    <n v="37.1"/>
    <n v="39"/>
    <n v="381"/>
    <n v="0"/>
    <n v="0"/>
    <n v="20"/>
    <n v="1.2E-2"/>
    <n v="360"/>
    <n v="2950"/>
    <m/>
    <m/>
    <m/>
    <m/>
  </r>
  <r>
    <n v="126"/>
    <s v="SHED"/>
    <s v="DPHE-FSL-S-1394"/>
    <s v="15/04/2025"/>
    <n v="20"/>
    <s v="IOM"/>
    <s v="FSTP-20 -02"/>
    <s v="IOM-DLT-2018-10-C-20(KSR-11)"/>
    <s v="A"/>
    <s v="M-22"/>
    <x v="8"/>
    <n v="14"/>
    <n v="21.193519999999999"/>
    <n v="92.142920000000004"/>
    <s v="Effluent"/>
    <n v="8.2899999999999991"/>
    <n v="29.3"/>
    <n v="657"/>
    <n v="20.2"/>
    <n v="51.1"/>
    <n v="117"/>
    <n v="1972"/>
    <n v="0"/>
    <n v="900"/>
    <n v="300"/>
    <n v="2.7E-2"/>
    <n v="240"/>
    <n v="2120"/>
    <m/>
    <m/>
    <m/>
    <m/>
  </r>
  <r>
    <n v="127"/>
    <s v="SCI"/>
    <s v="DPHE-FSL-S-1395"/>
    <s v="15/04/2025"/>
    <n v="20"/>
    <s v="IOM"/>
    <s v="FSTP-20 -07"/>
    <s v="SCI-FSTP-01"/>
    <s v="B"/>
    <s v="M-24"/>
    <x v="4"/>
    <n v="20"/>
    <n v="21.18768"/>
    <n v="92.140662000000006"/>
    <s v="Effluent"/>
    <n v="8.5299999999999994"/>
    <n v="29.5"/>
    <n v="65.8"/>
    <n v="26.5"/>
    <n v="6.65"/>
    <n v="602"/>
    <n v="92.2"/>
    <n v="0"/>
    <n v="1100"/>
    <n v="30"/>
    <n v="1.83E-2"/>
    <n v="160"/>
    <n v="2170"/>
    <m/>
    <m/>
    <m/>
    <m/>
  </r>
  <r>
    <n v="128"/>
    <s v="SHED"/>
    <s v="DPHE-FSL-S-1396"/>
    <s v="15/04/2025"/>
    <n v="20"/>
    <s v="IOM"/>
    <s v="FSTP-20-01"/>
    <s v="IOM-DLT-007-KSR-17"/>
    <s v="B"/>
    <s v="M-39"/>
    <x v="8"/>
    <n v="14"/>
    <n v="21.188780000000001"/>
    <n v="92.139470000000003"/>
    <s v="Effluent"/>
    <n v="8.19"/>
    <n v="30.3"/>
    <n v="153"/>
    <n v="8.4700000000000006"/>
    <n v="47.2"/>
    <n v="326"/>
    <n v="248"/>
    <n v="2900"/>
    <n v="8700"/>
    <n v="20"/>
    <n v="8.0999999999999996E-3"/>
    <n v="200"/>
    <n v="2160"/>
    <m/>
    <m/>
    <m/>
    <m/>
  </r>
  <r>
    <n v="129"/>
    <s v="CARE BANGLADESH"/>
    <s v="DPHE-FSL-S-1397"/>
    <s v="16/04/25"/>
    <n v="15"/>
    <s v="UNICEF"/>
    <s v="FSTP-15-01"/>
    <s v="UFF-01"/>
    <s v="A"/>
    <s v="A-5"/>
    <x v="0"/>
    <n v="15"/>
    <n v="21.162130000000001"/>
    <n v="92.150180000000006"/>
    <s v="Effluent"/>
    <n v="8.08"/>
    <n v="27.6"/>
    <n v="936"/>
    <n v="27.5"/>
    <n v="62.3"/>
    <n v="489"/>
    <n v="1496"/>
    <n v="1100"/>
    <n v="12600"/>
    <n v="600"/>
    <n v="2.4400000000000002E-2"/>
    <n v="120"/>
    <n v="3380"/>
    <m/>
    <m/>
    <m/>
    <m/>
  </r>
  <r>
    <n v="130"/>
    <s v="CARE BANGLADESH"/>
    <s v="DPHE-FSL-S-1398"/>
    <s v="16/04/25"/>
    <n v="15"/>
    <s v="UNICEF"/>
    <s v="FSTP-15-02"/>
    <s v="WSP-02"/>
    <s v="A"/>
    <s v="A-8"/>
    <x v="1"/>
    <n v="35"/>
    <n v="21.16386"/>
    <n v="92.149630000000002"/>
    <s v="Effluent"/>
    <n v="8.73"/>
    <n v="30.8"/>
    <n v="525"/>
    <n v="14.8"/>
    <n v="8.89"/>
    <n v="212"/>
    <n v="775"/>
    <n v="6500"/>
    <n v="19600"/>
    <n v="250"/>
    <n v="1.2200000000000001E-2"/>
    <n v="200"/>
    <n v="2950"/>
    <m/>
    <m/>
    <m/>
    <m/>
  </r>
  <r>
    <n v="131"/>
    <s v="CARE BANGLADESH"/>
    <s v="DPHE-FSL-S-1399"/>
    <s v="16/04/25"/>
    <n v="15"/>
    <s v="UNICEF"/>
    <s v="FSTP-15-03"/>
    <s v="ABR-03"/>
    <s v="B"/>
    <s v="B-2"/>
    <x v="4"/>
    <n v="35"/>
    <n v="21.161339999999999"/>
    <n v="92.147049999999993"/>
    <s v="Effluent"/>
    <n v="8.7899999999999991"/>
    <n v="31.7"/>
    <n v="836"/>
    <n v="20.2"/>
    <n v="71.7"/>
    <n v="281"/>
    <n v="1378"/>
    <n v="1700"/>
    <n v="16800"/>
    <n v="500"/>
    <n v="2.01E-2"/>
    <n v="600"/>
    <n v="3250"/>
    <m/>
    <m/>
    <m/>
    <m/>
  </r>
  <r>
    <n v="132"/>
    <s v="CARE BANGLADESH"/>
    <s v="DPHE-FSL-S-1400"/>
    <s v="16/04/25"/>
    <n v="15"/>
    <s v="UNICEF"/>
    <s v="FSTP-15-19"/>
    <s v="UFF-04"/>
    <s v="C"/>
    <s v="C-4"/>
    <x v="0"/>
    <n v="15"/>
    <n v="21.161269999999998"/>
    <n v="92.144499999999994"/>
    <s v="Effluent"/>
    <n v="8.7200000000000006"/>
    <n v="30.9"/>
    <n v="650"/>
    <n v="27"/>
    <n v="52.3"/>
    <n v="79"/>
    <n v="849"/>
    <n v="9500"/>
    <n v="3600"/>
    <n v="33.33"/>
    <n v="2.24E-2"/>
    <n v="40"/>
    <n v="3100"/>
    <m/>
    <m/>
    <m/>
    <m/>
  </r>
  <r>
    <n v="133"/>
    <s v="CARE BANGLADESH"/>
    <s v="DPHE-FSL-S-1401"/>
    <s v="16/04/25"/>
    <n v="15"/>
    <s v="UNICEF"/>
    <s v="FSTP-15-04"/>
    <s v="WSP-05"/>
    <s v="C"/>
    <s v="C-10"/>
    <x v="1"/>
    <n v="35"/>
    <n v="21.163820000000001"/>
    <n v="92.144319999999993"/>
    <s v="Effluent"/>
    <n v="7.95"/>
    <n v="31"/>
    <n v="185"/>
    <n v="18.899999999999999"/>
    <n v="6.5"/>
    <n v="182"/>
    <n v="384"/>
    <n v="500"/>
    <n v="48500"/>
    <n v="50"/>
    <n v="1.21E-2"/>
    <n v="320"/>
    <n v="3570"/>
    <m/>
    <m/>
    <m/>
    <m/>
  </r>
  <r>
    <n v="134"/>
    <s v="CARE BANGLADESH"/>
    <s v="DPHE-FSL-S-1402"/>
    <s v="16/04/25"/>
    <n v="15"/>
    <s v="UNICEF"/>
    <s v="FSTP-15-05"/>
    <s v="UFF-06"/>
    <s v="D"/>
    <s v="D-11"/>
    <x v="0"/>
    <n v="15"/>
    <n v="21.162960000000002"/>
    <n v="92.143469999999994"/>
    <s v="Effluent"/>
    <n v="8.8000000000000007"/>
    <n v="31.7"/>
    <n v="1060"/>
    <n v="32.1"/>
    <n v="83.7"/>
    <n v="394"/>
    <n v="1407"/>
    <n v="0"/>
    <n v="0"/>
    <n v="400"/>
    <n v="2.8199999999999999E-2"/>
    <n v="160"/>
    <n v="3500"/>
    <m/>
    <m/>
    <m/>
    <m/>
  </r>
  <r>
    <n v="135"/>
    <s v="MSF-Hospital"/>
    <s v="DPHE-FSL-S-1403"/>
    <s v="16/04/25"/>
    <n v="15"/>
    <s v="UNICEF"/>
    <s v="FSTP-15-23"/>
    <m/>
    <s v="C"/>
    <s v="C-6"/>
    <x v="6"/>
    <n v="105"/>
    <n v="21.161124999999998"/>
    <n v="92.142899"/>
    <s v="Effluent"/>
    <n v="7.85"/>
    <n v="29.7"/>
    <n v="82"/>
    <n v="1.86"/>
    <n v="20.2"/>
    <n v="133"/>
    <n v="209"/>
    <n v="116500"/>
    <n v="116500"/>
    <n v="80"/>
    <n v="4.3E-3"/>
    <n v="80"/>
    <n v="1950"/>
    <m/>
    <m/>
    <m/>
    <m/>
  </r>
  <r>
    <n v="136"/>
    <s v="CARE BANGLADESH"/>
    <s v="DPHE-FSL-S-1404"/>
    <s v="16/04/25"/>
    <n v="15"/>
    <s v="UNICEF"/>
    <s v="FSTP-15-06"/>
    <s v="UFF-07"/>
    <s v="D"/>
    <s v="D-6"/>
    <x v="0"/>
    <n v="15"/>
    <n v="21.161950000000001"/>
    <n v="92.141980000000004"/>
    <s v="Effluent"/>
    <n v="8.1999999999999993"/>
    <n v="31.9"/>
    <n v="521"/>
    <n v="10.199999999999999"/>
    <n v="46.3"/>
    <n v="357"/>
    <n v="843"/>
    <n v="89600"/>
    <n v="145600"/>
    <n v="333.33"/>
    <n v="1.6299999999999999E-2"/>
    <n v="40"/>
    <n v="3190"/>
    <m/>
    <m/>
    <m/>
    <m/>
  </r>
  <r>
    <n v="137"/>
    <s v="CARE BANGLADESH"/>
    <s v="DPHE-FSL-S-1405"/>
    <s v="16/04/25"/>
    <n v="15"/>
    <s v="UNICEF"/>
    <s v="FSTP-15-07"/>
    <s v="UFF-10"/>
    <s v="E"/>
    <s v="E-13"/>
    <x v="0"/>
    <n v="15"/>
    <n v="21.16198"/>
    <n v="92.140069999999994"/>
    <s v="Effluent"/>
    <n v="7.8"/>
    <n v="30.2"/>
    <n v="518"/>
    <n v="13.2"/>
    <n v="41.7"/>
    <n v="208"/>
    <n v="1040"/>
    <n v="12000"/>
    <n v="17000"/>
    <n v="100"/>
    <n v="2.0500000000000001E-2"/>
    <n v="160"/>
    <n v="2560"/>
    <m/>
    <m/>
    <m/>
    <m/>
  </r>
  <r>
    <n v="138"/>
    <s v="CARE BANGLADESH"/>
    <s v="DPHE-FSL-S-1406"/>
    <s v="16/04/25"/>
    <n v="15"/>
    <s v="UNICEF"/>
    <s v="FSTP-15-08"/>
    <s v="UFF-08"/>
    <s v="D"/>
    <s v="D-14"/>
    <x v="0"/>
    <n v="15"/>
    <n v="21.161919999999999"/>
    <n v="92.138229999999993"/>
    <s v="Effluent"/>
    <n v="8.1999999999999993"/>
    <n v="30.3"/>
    <n v="565"/>
    <n v="10.6"/>
    <n v="72.5"/>
    <n v="133"/>
    <n v="1057"/>
    <n v="16000"/>
    <n v="50100"/>
    <n v="200"/>
    <n v="0.01"/>
    <n v="80"/>
    <n v="2950"/>
    <m/>
    <m/>
    <m/>
    <m/>
  </r>
  <r>
    <n v="139"/>
    <s v="CARE BANGLADESH"/>
    <s v="DPHE-FSL-S-1407"/>
    <s v="16/04/25"/>
    <n v="15"/>
    <s v="UNICEF"/>
    <s v="FSTP-15-17"/>
    <s v="ABR-17"/>
    <s v="G"/>
    <s v="G-8"/>
    <x v="4"/>
    <n v="35"/>
    <n v="21.157769999999999"/>
    <n v="92.146649999999994"/>
    <s v="Effluent"/>
    <n v="8.2100000000000009"/>
    <n v="30.8"/>
    <n v="1010"/>
    <n v="19.8"/>
    <n v="56.4"/>
    <n v="1305"/>
    <n v="1611"/>
    <n v="900"/>
    <n v="14500"/>
    <n v="500"/>
    <n v="2.2100000000000002E-2"/>
    <n v="80"/>
    <n v="3090"/>
    <m/>
    <m/>
    <m/>
    <m/>
  </r>
  <r>
    <n v="140"/>
    <s v="CARE BANGLADESH"/>
    <s v="DPHE-FSL-S-1408"/>
    <s v="16/04/25"/>
    <n v="15"/>
    <s v="UNICEF"/>
    <s v="FSTP-15-22"/>
    <s v="UFF-18"/>
    <s v="G"/>
    <s v="G-10"/>
    <x v="0"/>
    <n v="15"/>
    <n v="21.158532999999998"/>
    <n v="92.147244999999998"/>
    <s v="Effluent"/>
    <n v="8.27"/>
    <n v="30.9"/>
    <n v="222"/>
    <n v="15.3"/>
    <n v="74.7"/>
    <n v="156"/>
    <n v="1087"/>
    <n v="7500"/>
    <n v="19500"/>
    <n v="50"/>
    <n v="1.2E-2"/>
    <n v="80"/>
    <n v="3080"/>
    <m/>
    <m/>
    <m/>
    <m/>
  </r>
  <r>
    <n v="141"/>
    <s v="CARE BANGLADESH"/>
    <s v="DPHE-FSL-S-1409"/>
    <s v="16/04/25"/>
    <n v="15"/>
    <s v="UNICEF"/>
    <s v="FSTP-15-10"/>
    <s v="UFF-13"/>
    <s v="E"/>
    <s v="E-3"/>
    <x v="0"/>
    <n v="15"/>
    <n v="21.158539999999999"/>
    <n v="92.144319999999993"/>
    <s v="Effluent"/>
    <n v="8.36"/>
    <n v="30.6"/>
    <n v="956"/>
    <n v="21.4"/>
    <n v="45"/>
    <n v="352"/>
    <n v="1623"/>
    <n v="3500"/>
    <n v="12500"/>
    <n v="100"/>
    <n v="2.41E-2"/>
    <n v="160"/>
    <n v="3070"/>
    <m/>
    <m/>
    <m/>
    <m/>
  </r>
  <r>
    <n v="142"/>
    <s v="CARE BANGLADESH"/>
    <s v="DPHE-FSL-S-1410"/>
    <s v="16/04/25"/>
    <n v="15"/>
    <s v="UNICEF"/>
    <s v="FSTP-15-20"/>
    <s v="UFF-12"/>
    <s v="E"/>
    <s v="E-8"/>
    <x v="0"/>
    <n v="15"/>
    <n v="21.160606999999999"/>
    <n v="92.142960000000002"/>
    <s v="Effluent"/>
    <n v="8.9"/>
    <n v="30.9"/>
    <n v="419"/>
    <n v="7.3"/>
    <n v="28.7"/>
    <n v="135"/>
    <n v="456"/>
    <n v="4500"/>
    <n v="19600"/>
    <n v="60"/>
    <n v="1.44E-2"/>
    <n v="200"/>
    <n v="3310"/>
    <m/>
    <m/>
    <m/>
    <m/>
  </r>
  <r>
    <n v="143"/>
    <s v="CARE BANGLADESH"/>
    <s v="DPHE-FSL-S-1411"/>
    <s v="16/04/25"/>
    <n v="15"/>
    <s v="UNICEF"/>
    <s v="FSTP-15-13"/>
    <s v="ABR-14"/>
    <s v="F"/>
    <s v="F-10"/>
    <x v="4"/>
    <n v="35"/>
    <n v="21.150939999999999"/>
    <n v="92.142610000000005"/>
    <s v="Effluent"/>
    <n v="8.3000000000000007"/>
    <n v="30.3"/>
    <n v="992"/>
    <n v="21.7"/>
    <n v="63"/>
    <n v="160"/>
    <n v="1140"/>
    <n v="4900"/>
    <n v="19500"/>
    <n v="150"/>
    <n v="4.0000000000000001E-3"/>
    <n v="120"/>
    <n v="3090"/>
    <m/>
    <m/>
    <m/>
    <m/>
  </r>
  <r>
    <n v="144"/>
    <s v="CARE BANGLADESH"/>
    <s v="DPHE-FSL-S-1412"/>
    <s v="16/04/25"/>
    <n v="15"/>
    <s v="UNICEF"/>
    <s v="FSTP-15-12"/>
    <s v="UFF-15"/>
    <s v="F"/>
    <s v="F-7"/>
    <x v="0"/>
    <n v="15"/>
    <n v="21.158439999999999"/>
    <n v="92.141940000000005"/>
    <s v="Effluent"/>
    <n v="8.33"/>
    <n v="30.8"/>
    <n v="528"/>
    <n v="15.1"/>
    <n v="25.5"/>
    <n v="190"/>
    <n v="492"/>
    <n v="500"/>
    <n v="6500"/>
    <n v="80"/>
    <n v="1.4500000000000001E-2"/>
    <n v="200"/>
    <n v="2960"/>
    <m/>
    <m/>
    <m/>
    <m/>
  </r>
  <r>
    <n v="145"/>
    <s v="CARE BANGLADESH"/>
    <s v="DPHE-FSL-S-1413"/>
    <s v="16/04/25"/>
    <n v="15"/>
    <s v="UNICEF"/>
    <s v="FSTP-15-14"/>
    <s v="UFF-16"/>
    <s v="F"/>
    <s v="F-6"/>
    <x v="0"/>
    <n v="15"/>
    <n v="21.156849999999999"/>
    <n v="92.143559999999994"/>
    <s v="Effluent"/>
    <n v="8.1999999999999993"/>
    <n v="30.7"/>
    <n v="372"/>
    <n v="16"/>
    <n v="26.9"/>
    <n v="440"/>
    <n v="1270"/>
    <n v="4100"/>
    <n v="14500"/>
    <n v="150"/>
    <n v="1.21E-2"/>
    <n v="80"/>
    <n v="3080"/>
    <m/>
    <m/>
    <m/>
    <m/>
  </r>
  <r>
    <n v="146"/>
    <s v="CARE BANGLADESH"/>
    <s v="DPHE-FSL-S-1414"/>
    <s v="16/04/25"/>
    <n v="15"/>
    <s v="UNICEF"/>
    <s v="FSTP-15-21"/>
    <s v="UFF-19"/>
    <s v="H"/>
    <s v="H-4"/>
    <x v="0"/>
    <n v="15"/>
    <n v="21.15747"/>
    <n v="92.140169999999998"/>
    <s v="Effluent"/>
    <n v="8.1"/>
    <n v="30.2"/>
    <n v="784"/>
    <n v="47.3"/>
    <n v="70.400000000000006"/>
    <n v="365"/>
    <n v="1610"/>
    <n v="6900"/>
    <n v="11100"/>
    <n v="66.66"/>
    <n v="1.2200000000000001E-2"/>
    <n v="320"/>
    <n v="3010"/>
    <m/>
    <m/>
    <m/>
    <m/>
  </r>
  <r>
    <n v="147"/>
    <s v="CARE BANGLADESH"/>
    <s v="DPHE-FSL-S-1415"/>
    <s v="16/04/25"/>
    <n v="15"/>
    <s v="UNICEF"/>
    <s v="FSTP-15-16"/>
    <s v="WSP-22"/>
    <s v="H"/>
    <s v="H-15"/>
    <x v="1"/>
    <n v="35"/>
    <n v="21.162669999999999"/>
    <n v="92.196780000000004"/>
    <s v="Effluent"/>
    <n v="8.3699999999999992"/>
    <n v="29.9"/>
    <n v="611"/>
    <n v="23.6"/>
    <n v="43.9"/>
    <n v="156"/>
    <n v="1029"/>
    <n v="112000"/>
    <n v="126000"/>
    <n v="150"/>
    <n v="1.6899999999999998E-2"/>
    <n v="80"/>
    <n v="2970"/>
    <m/>
    <m/>
    <m/>
    <m/>
  </r>
  <r>
    <n v="148"/>
    <s v="CARE BANGLADESH"/>
    <s v="DPHE-FSL-S-1416"/>
    <s v="16/04/25"/>
    <n v="15"/>
    <s v="UNICEF"/>
    <s v="FSTP-15-11"/>
    <s v="UFF-21"/>
    <s v="H"/>
    <s v="H-9"/>
    <x v="0"/>
    <n v="15"/>
    <n v="21.158719999999999"/>
    <n v="92.137190000000004"/>
    <s v="Effluent"/>
    <n v="8.36"/>
    <n v="30.8"/>
    <n v="405"/>
    <n v="8.16"/>
    <n v="52.3"/>
    <n v="55"/>
    <n v="281"/>
    <n v="3600"/>
    <n v="14000"/>
    <n v="10"/>
    <n v="0.01"/>
    <n v="200"/>
    <n v="3010"/>
    <m/>
    <m/>
    <m/>
    <m/>
  </r>
  <r>
    <n v="149"/>
    <s v="CARE BANGLADESH"/>
    <s v="DPHE-FSL-S-1417"/>
    <s v="16/04/25"/>
    <n v="15"/>
    <s v="UNICEF"/>
    <s v="FSTP-15-09"/>
    <s v="WSP-09"/>
    <s v="E"/>
    <s v="E-16"/>
    <x v="1"/>
    <n v="35"/>
    <n v="21.162859999999998"/>
    <n v="92.136849999999995"/>
    <s v="Effluent"/>
    <n v="8.9499999999999993"/>
    <n v="30.7"/>
    <n v="432"/>
    <n v="19.5"/>
    <n v="40.5"/>
    <n v="119"/>
    <n v="521"/>
    <n v="9600"/>
    <n v="20800"/>
    <n v="66.66"/>
    <n v="0.01"/>
    <n v="320"/>
    <n v="3250"/>
    <m/>
    <m/>
    <m/>
    <m/>
  </r>
  <r>
    <n v="150"/>
    <s v="BRAC"/>
    <s v="DPHE-FSL-S-1418"/>
    <s v="20/04/25"/>
    <n v="14"/>
    <s v="UNICEF"/>
    <s v="FSTP-14-06"/>
    <s v="C-14-D-D2-FSM-07"/>
    <s v="D"/>
    <s v="D-2"/>
    <x v="4"/>
    <n v="50"/>
    <n v="21.16797"/>
    <n v="92.142359999999996"/>
    <s v="Effluent"/>
    <n v="8.74"/>
    <n v="29.2"/>
    <n v="324"/>
    <n v="28"/>
    <n v="8.92"/>
    <n v="45"/>
    <n v="207"/>
    <n v="900"/>
    <n v="29600"/>
    <n v="100"/>
    <n v="1.44E-2"/>
    <n v="200"/>
    <n v="1760"/>
    <m/>
    <m/>
    <m/>
    <m/>
  </r>
  <r>
    <n v="151"/>
    <s v="BRAC"/>
    <s v="DPHE-FSL-S-1419"/>
    <s v="20/04/25"/>
    <n v="14"/>
    <s v="UNICEF"/>
    <s v="FSTP-14-03"/>
    <s v="C-14-D-D3-FSM-03"/>
    <s v="D"/>
    <s v="D-3"/>
    <x v="4"/>
    <n v="50"/>
    <n v="21.165781599999999"/>
    <n v="92.143918999999997"/>
    <s v="Effluent"/>
    <n v="8.5500000000000007"/>
    <n v="30"/>
    <n v="616"/>
    <n v="11.4"/>
    <n v="82"/>
    <n v="170"/>
    <n v="550"/>
    <n v="20500"/>
    <n v="58600"/>
    <n v="550"/>
    <n v="2.6499999999999999E-2"/>
    <n v="200"/>
    <n v="2480"/>
    <m/>
    <m/>
    <m/>
    <m/>
  </r>
  <r>
    <n v="152"/>
    <s v="BRAC"/>
    <s v="DPHE-FSL-S-1420"/>
    <s v="20/04/25"/>
    <n v="14"/>
    <s v="UNICEF"/>
    <s v="FSTP-14-01"/>
    <s v="C-14-A-A4-FSM-04"/>
    <s v="A"/>
    <s v="A-4"/>
    <x v="4"/>
    <n v="50"/>
    <n v="21.151692000000001"/>
    <n v="92.531456000000006"/>
    <s v="Effluent"/>
    <n v="8.2899999999999991"/>
    <n v="30.9"/>
    <n v="926"/>
    <n v="20"/>
    <n v="55.8"/>
    <n v="145"/>
    <n v="866"/>
    <n v="4000"/>
    <n v="9600"/>
    <n v="550"/>
    <n v="1.21E-2"/>
    <n v="160"/>
    <n v="2310"/>
    <m/>
    <m/>
    <m/>
    <m/>
  </r>
  <r>
    <n v="153"/>
    <s v="BRAC"/>
    <s v="DPHE-FSL-S-1421"/>
    <s v="20/04/25"/>
    <n v="14"/>
    <s v="UNICEF"/>
    <s v="FSTP-14-05"/>
    <s v="C-14-E-E1-FSM-01"/>
    <s v="E"/>
    <s v="E-1"/>
    <x v="4"/>
    <n v="50"/>
    <n v="21.166399999999999"/>
    <n v="92.140690000000006"/>
    <s v="Effluent"/>
    <n v="8.5299999999999994"/>
    <n v="27.7"/>
    <n v="240"/>
    <n v="5.97"/>
    <n v="9.2200000000000006"/>
    <n v="80"/>
    <n v="155"/>
    <n v="800"/>
    <n v="19000"/>
    <n v="20"/>
    <n v="6.4999999999999997E-3"/>
    <n v="160"/>
    <n v="510"/>
    <m/>
    <m/>
    <m/>
    <m/>
  </r>
  <r>
    <n v="154"/>
    <s v="BRAC"/>
    <s v="DPHE-FSL-S-1422"/>
    <s v="20/04/25"/>
    <n v="14"/>
    <s v="UNICEF"/>
    <s v="FSTP-14-07"/>
    <s v="C-14-C-C2-FSM-05"/>
    <s v="C"/>
    <s v="C-2"/>
    <x v="4"/>
    <n v="55"/>
    <n v="21.170480000000001"/>
    <n v="92.147220000000004"/>
    <s v="Effluent"/>
    <n v="6.89"/>
    <n v="28"/>
    <n v="145"/>
    <n v="45.9"/>
    <n v="10.82"/>
    <n v="42"/>
    <n v="170"/>
    <n v="10800"/>
    <n v="20600"/>
    <n v="40"/>
    <n v="8.2000000000000007E-3"/>
    <n v="120"/>
    <n v="109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4" firstHeaderRow="1" firstDataRow="1" firstDataCol="1"/>
  <pivotFields count="3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4"/>
        <item x="2"/>
        <item x="9"/>
        <item x="3"/>
        <item x="6"/>
        <item x="5"/>
        <item x="7"/>
        <item x="8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dataField="1" showAll="0"/>
    <pivotField showAll="0"/>
    <pivotField numFmtId="10"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Average of Total Coliform (Cfu/100 ml)" fld="23" subtotal="average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M15" sqref="M15"/>
    </sheetView>
  </sheetViews>
  <sheetFormatPr defaultRowHeight="15" x14ac:dyDescent="0.25"/>
  <cols>
    <col min="1" max="1" width="27" customWidth="1"/>
    <col min="2" max="2" width="10.5703125" customWidth="1"/>
    <col min="3" max="3" width="12.7109375" customWidth="1"/>
    <col min="4" max="4" width="11.28515625" customWidth="1"/>
    <col min="5" max="5" width="16.28515625" customWidth="1"/>
    <col min="6" max="6" width="13.5703125" customWidth="1"/>
    <col min="7" max="7" width="11.42578125" customWidth="1"/>
    <col min="8" max="8" width="12.7109375" customWidth="1"/>
    <col min="9" max="10" width="13.7109375" customWidth="1"/>
    <col min="11" max="11" width="15.7109375" customWidth="1"/>
    <col min="12" max="12" width="13.28515625" customWidth="1"/>
    <col min="15" max="16" width="8.85546875" customWidth="1"/>
  </cols>
  <sheetData>
    <row r="1" spans="1:12" ht="17.45" x14ac:dyDescent="0.3">
      <c r="A1" s="91" t="s">
        <v>299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3" spans="1:12" ht="15.75" x14ac:dyDescent="0.25">
      <c r="A3" s="94" t="s">
        <v>41</v>
      </c>
      <c r="B3" s="92" t="s">
        <v>30</v>
      </c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42.75" x14ac:dyDescent="0.25">
      <c r="A4" s="95"/>
      <c r="B4" s="1" t="s">
        <v>8</v>
      </c>
      <c r="C4" s="1" t="s">
        <v>42</v>
      </c>
      <c r="D4" s="1" t="s">
        <v>13</v>
      </c>
      <c r="E4" s="1" t="s">
        <v>14</v>
      </c>
      <c r="F4" s="1" t="s">
        <v>33</v>
      </c>
      <c r="G4" s="1" t="s">
        <v>11</v>
      </c>
      <c r="H4" s="1" t="s">
        <v>12</v>
      </c>
      <c r="I4" s="1" t="s">
        <v>52</v>
      </c>
      <c r="J4" s="1" t="s">
        <v>60</v>
      </c>
      <c r="K4" s="1" t="s">
        <v>34</v>
      </c>
      <c r="L4" s="1" t="s">
        <v>35</v>
      </c>
    </row>
    <row r="5" spans="1:12" ht="14.45" x14ac:dyDescent="0.3">
      <c r="A5" s="13" t="s">
        <v>27</v>
      </c>
      <c r="B5" s="24">
        <f>MIN('Analysis Data (Round 08-2025)'!P4:P157)</f>
        <v>6.15</v>
      </c>
      <c r="C5" s="9">
        <f>MIN('Analysis Data (Round 08-2025)'!Q4:Q158)</f>
        <v>22.8</v>
      </c>
      <c r="D5" s="10">
        <f>MIN('Analysis Data (Round 08-2025)'!U4:U157)</f>
        <v>39</v>
      </c>
      <c r="E5" s="10">
        <f>MIN('Analysis Data (Round 08-2025)'!V4:V157)</f>
        <v>92.2</v>
      </c>
      <c r="F5" s="10">
        <f>MIN('Analysis Data (Round 08-2025)'!R4:R157)</f>
        <v>50.3</v>
      </c>
      <c r="G5" s="24">
        <f>MIN('Analysis Data (Round 08-2025)'!S4:S157)</f>
        <v>1.86</v>
      </c>
      <c r="H5" s="24">
        <f>MIN('Analysis Data (Round 08-2025)'!T4:T157)</f>
        <v>0.12</v>
      </c>
      <c r="I5" s="10">
        <f>MIN('Analysis Data (Round 08-2025)'!Y4:Y157)</f>
        <v>10</v>
      </c>
      <c r="J5" s="10"/>
      <c r="K5" s="10">
        <f>MIN('Analysis Data (Round 08-2025)'!X4:X157)</f>
        <v>0</v>
      </c>
      <c r="L5" s="10">
        <f>MIN('Analysis Data (Round 08-2025)'!W4:W157)</f>
        <v>0</v>
      </c>
    </row>
    <row r="6" spans="1:12" ht="14.45" x14ac:dyDescent="0.3">
      <c r="A6" s="13" t="s">
        <v>28</v>
      </c>
      <c r="B6" s="24">
        <f>MAX('Analysis Data (Round 08-2025)'!P4:P157)</f>
        <v>9.25</v>
      </c>
      <c r="C6" s="9">
        <f>MAX('Analysis Data (Round 08-2025)'!Q4:Q157)</f>
        <v>34.5</v>
      </c>
      <c r="D6" s="10">
        <f>MAX('Analysis Data (Round 08-2025)'!U4:U157)</f>
        <v>1305</v>
      </c>
      <c r="E6" s="10">
        <f>MAX('Analysis Data (Round 08-2025)'!V4:V157)</f>
        <v>2089</v>
      </c>
      <c r="F6" s="10">
        <f>MAX('Analysis Data (Round 08-2025)'!R4:R157)</f>
        <v>1408</v>
      </c>
      <c r="G6" s="10">
        <f>MAX('Analysis Data (Round 08-2025)'!S4:S157)</f>
        <v>352</v>
      </c>
      <c r="H6" s="10">
        <f>MAX('Analysis Data (Round 08-2025)'!T4:T157)</f>
        <v>141.19999999999999</v>
      </c>
      <c r="I6" s="10">
        <f>MAX('Analysis Data (Round 08-2025)'!Y4:Y157)</f>
        <v>1400</v>
      </c>
      <c r="J6" s="10"/>
      <c r="K6" s="10">
        <f>MAX('Analysis Data (Round 08-2025)'!X4:X157)</f>
        <v>159700</v>
      </c>
      <c r="L6" s="10">
        <f>MAX('Analysis Data (Round 08-2025)'!W4:W157)</f>
        <v>150700</v>
      </c>
    </row>
    <row r="7" spans="1:12" ht="14.45" x14ac:dyDescent="0.3">
      <c r="A7" s="13" t="s">
        <v>29</v>
      </c>
      <c r="B7" s="9">
        <f>AVERAGE('Analysis Data (Round 08-2025)'!P4:P157)</f>
        <v>8.3309740259740241</v>
      </c>
      <c r="C7" s="9">
        <f>AVERAGE('Analysis Data (Round 08-2025)'!Q4:Q157)</f>
        <v>28.462337662337667</v>
      </c>
      <c r="D7" s="10">
        <f>AVERAGE('Analysis Data (Round 08-2025)'!U4:U157)</f>
        <v>227.14935064935065</v>
      </c>
      <c r="E7" s="10">
        <f>AVERAGE('Analysis Data (Round 08-2025)'!V4:V157)</f>
        <v>792.70909090909095</v>
      </c>
      <c r="F7" s="10">
        <f>AVERAGE('Analysis Data (Round 08-2025)'!R4:R157)</f>
        <v>569.7532467532468</v>
      </c>
      <c r="G7" s="9">
        <f>AVERAGE('Analysis Data (Round 08-2025)'!S4:S157)</f>
        <v>36.991298701298696</v>
      </c>
      <c r="H7" s="9">
        <f>AVERAGE('Analysis Data (Round 08-2025)'!T4:T157)</f>
        <v>40.660467532467507</v>
      </c>
      <c r="I7" s="9">
        <f>AVERAGE('Analysis Data (Round 08-2025)'!Y4:Y157)</f>
        <v>179.45701298701303</v>
      </c>
      <c r="J7" s="9"/>
      <c r="K7" s="10">
        <f>AVERAGE('Analysis Data (Round 08-2025)'!X4:X157)</f>
        <v>18895.454545454544</v>
      </c>
      <c r="L7" s="10">
        <f>AVERAGE('Analysis Data (Round 08-2025)'!W4:W157)</f>
        <v>6985.7142857142853</v>
      </c>
    </row>
    <row r="8" spans="1:12" ht="14.45" x14ac:dyDescent="0.3">
      <c r="A8" s="13" t="s">
        <v>32</v>
      </c>
      <c r="B8" s="9">
        <f>MEDIAN('Analysis Data (Round 08-2025)'!P4:P157)</f>
        <v>8.35</v>
      </c>
      <c r="C8" s="9">
        <f>MEDIAN('Analysis Data (Round 08-2025)'!Q4:Q157)</f>
        <v>28.65</v>
      </c>
      <c r="D8" s="10">
        <f>MEDIAN('Analysis Data (Round 08-2025)'!U4:U157)</f>
        <v>202</v>
      </c>
      <c r="E8" s="10">
        <f>MEDIAN('Analysis Data (Round 08-2025)'!V4:V157)</f>
        <v>743.5</v>
      </c>
      <c r="F8" s="10">
        <f>MEDIAN('Analysis Data (Round 08-2025)'!R4:R157)</f>
        <v>526.5</v>
      </c>
      <c r="G8" s="9">
        <f>MEDIAN('Analysis Data (Round 08-2025)'!S4:S157)</f>
        <v>22.049999999999997</v>
      </c>
      <c r="H8" s="9">
        <f>MEDIAN('Analysis Data (Round 08-2025)'!T4:T157)</f>
        <v>37.4</v>
      </c>
      <c r="I8" s="9">
        <f>MEDIAN('Analysis Data (Round 08-2025)'!Y4:Y157)</f>
        <v>136.66500000000002</v>
      </c>
      <c r="J8" s="9"/>
      <c r="K8" s="10">
        <f>MEDIAN('Analysis Data (Round 08-2025)'!X4:X157)</f>
        <v>7300</v>
      </c>
      <c r="L8" s="10">
        <f>MEDIAN('Analysis Data (Round 08-2025)'!W4:W157)</f>
        <v>300</v>
      </c>
    </row>
    <row r="9" spans="1:12" ht="14.45" x14ac:dyDescent="0.3">
      <c r="A9" s="34" t="s">
        <v>56</v>
      </c>
      <c r="B9" s="15" t="s">
        <v>36</v>
      </c>
      <c r="C9" s="16">
        <v>30</v>
      </c>
      <c r="D9" s="16">
        <v>30</v>
      </c>
      <c r="E9" s="16">
        <v>125</v>
      </c>
      <c r="F9" s="16" t="s">
        <v>38</v>
      </c>
      <c r="G9" s="16">
        <v>50</v>
      </c>
      <c r="H9" s="16">
        <v>15</v>
      </c>
      <c r="I9" s="16">
        <v>100</v>
      </c>
      <c r="J9" s="16">
        <v>10</v>
      </c>
      <c r="K9" s="17">
        <v>1000</v>
      </c>
      <c r="L9" s="16" t="s">
        <v>38</v>
      </c>
    </row>
    <row r="10" spans="1:12" ht="14.45" x14ac:dyDescent="0.3">
      <c r="A10" s="13" t="s">
        <v>31</v>
      </c>
      <c r="B10" s="11">
        <f>COUNTIF('Analysis Data (Round 08-2025)'!P4:P157,"&gt;9")</f>
        <v>10</v>
      </c>
      <c r="C10" s="11">
        <f>COUNTIF('Analysis Data (Round 08-2025)'!Q4:Q157,"&gt;30")</f>
        <v>45</v>
      </c>
      <c r="D10" s="11">
        <f>COUNTIF('Analysis Data (Round 08-2025)'!U4:U157,"&gt;30")</f>
        <v>154</v>
      </c>
      <c r="E10" s="11">
        <f>COUNTIF('Analysis Data (Round 08-2025)'!V4:V157,"&gt;125")</f>
        <v>152</v>
      </c>
      <c r="F10" s="11"/>
      <c r="G10" s="11">
        <f>COUNTIF('Analysis Data (Round 08-2025)'!S4:S157,"&gt;50")</f>
        <v>21</v>
      </c>
      <c r="H10" s="11">
        <f>COUNTIF('Analysis Data (Round 08-2025)'!T4:T157,"&gt;15")</f>
        <v>114</v>
      </c>
      <c r="I10" s="11">
        <f>COUNTIF('Analysis Data (Round 08-2025)'!Y4:Y157,"&gt;100")</f>
        <v>83</v>
      </c>
      <c r="J10" s="11">
        <f>COUNTIF('Analysis Data (Round 08-2025)'!AA4:AA157,"&gt;10")</f>
        <v>154</v>
      </c>
      <c r="K10" s="11">
        <f>COUNTIF('Analysis Data (Round 08-2025)'!X4:X157,"&gt;1000")</f>
        <v>116</v>
      </c>
      <c r="L10" s="11"/>
    </row>
    <row r="11" spans="1:12" ht="14.45" x14ac:dyDescent="0.3">
      <c r="A11" s="13" t="s">
        <v>26</v>
      </c>
      <c r="B11" s="35">
        <f>B10/COUNT('Analysis Data (Round 08-2025)'!P4:P157)</f>
        <v>6.4935064935064929E-2</v>
      </c>
      <c r="C11" s="35">
        <f>C10/COUNT('Analysis Data (Round 08-2025)'!Q4:Q157)</f>
        <v>0.29220779220779219</v>
      </c>
      <c r="D11" s="35">
        <f>D10/COUNT('Analysis Data (Round 08-2025)'!U4:U157)</f>
        <v>1</v>
      </c>
      <c r="E11" s="35">
        <f>E10/COUNT('Analysis Data (Round 08-2025)'!V4:V157)</f>
        <v>0.98701298701298701</v>
      </c>
      <c r="F11" s="14"/>
      <c r="G11" s="23">
        <f>G10/COUNT('Analysis Data (Round 08-2025)'!S4:S157)</f>
        <v>0.13636363636363635</v>
      </c>
      <c r="H11" s="35">
        <f>H10/COUNT('Analysis Data (Round 08-2025)'!T4:T157)</f>
        <v>0.74025974025974028</v>
      </c>
      <c r="I11" s="35">
        <f>I10/COUNT('Analysis Data (Round 08-2025)'!Y4:Y157)</f>
        <v>0.53896103896103897</v>
      </c>
      <c r="J11" s="35">
        <f>J10/COUNT('Analysis Data (Round 08-2025)'!AA4:AA157)</f>
        <v>1</v>
      </c>
      <c r="K11" s="35">
        <f>K10/COUNT('Analysis Data (Round 08-2025)'!V4:V157)</f>
        <v>0.75324675324675328</v>
      </c>
      <c r="L11" s="14"/>
    </row>
    <row r="13" spans="1:12" ht="14.45" x14ac:dyDescent="0.3">
      <c r="A13" s="28" t="s">
        <v>59</v>
      </c>
      <c r="B13" s="12">
        <f>SUM(B14:B17)</f>
        <v>194</v>
      </c>
    </row>
    <row r="14" spans="1:12" ht="27.6" x14ac:dyDescent="0.3">
      <c r="A14" s="30" t="s">
        <v>39</v>
      </c>
      <c r="B14" s="12">
        <v>170</v>
      </c>
    </row>
    <row r="15" spans="1:12" ht="27.6" customHeight="1" x14ac:dyDescent="0.3">
      <c r="A15" s="30" t="s">
        <v>40</v>
      </c>
      <c r="B15" s="12">
        <v>15</v>
      </c>
    </row>
    <row r="16" spans="1:12" ht="27.6" customHeight="1" x14ac:dyDescent="0.3">
      <c r="A16" s="30" t="s">
        <v>58</v>
      </c>
      <c r="B16" s="12">
        <v>7</v>
      </c>
    </row>
    <row r="17" spans="1:2" ht="27.6" customHeight="1" x14ac:dyDescent="0.25">
      <c r="A17" s="30" t="s">
        <v>55</v>
      </c>
      <c r="B17" s="12">
        <v>2</v>
      </c>
    </row>
  </sheetData>
  <mergeCells count="3">
    <mergeCell ref="A1:L1"/>
    <mergeCell ref="B3:L3"/>
    <mergeCell ref="A3:A4"/>
  </mergeCells>
  <conditionalFormatting sqref="B11:L11">
    <cfRule type="colorScale" priority="22">
      <colorScale>
        <cfvo type="percent" val="20"/>
        <cfvo type="percent" val="50"/>
        <cfvo type="percent" val="100"/>
        <color theme="9" tint="0.39997558519241921"/>
        <color theme="9" tint="-0.249977111117893"/>
        <color rgb="FFFF0000"/>
      </colorScale>
    </cfRule>
  </conditionalFormatting>
  <pageMargins left="0.45" right="0.45" top="0.5" bottom="0.5" header="0.05" footer="0.05"/>
  <pageSetup scale="75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pane ySplit="3" topLeftCell="A4" activePane="bottomLeft" state="frozen"/>
      <selection pane="bottomLeft" activeCell="K8" sqref="K8"/>
    </sheetView>
  </sheetViews>
  <sheetFormatPr defaultRowHeight="15" x14ac:dyDescent="0.25"/>
  <cols>
    <col min="2" max="2" width="20" customWidth="1"/>
    <col min="3" max="3" width="17.140625" customWidth="1"/>
    <col min="4" max="4" width="18.140625" customWidth="1"/>
    <col min="5" max="5" width="39.42578125" customWidth="1"/>
    <col min="6" max="6" width="23" customWidth="1"/>
    <col min="7" max="7" width="13.5703125" customWidth="1"/>
    <col min="8" max="8" width="13.28515625" customWidth="1"/>
    <col min="9" max="9" width="11.140625" customWidth="1"/>
    <col min="10" max="10" width="29.140625" customWidth="1"/>
  </cols>
  <sheetData>
    <row r="1" spans="1:10" ht="20.45" x14ac:dyDescent="0.35">
      <c r="A1" s="96" t="s">
        <v>67</v>
      </c>
      <c r="B1" s="96"/>
      <c r="C1" s="96"/>
      <c r="D1" s="96"/>
      <c r="E1" s="96"/>
      <c r="F1" s="96"/>
      <c r="G1" s="96"/>
      <c r="H1" s="96"/>
      <c r="I1" s="96"/>
      <c r="J1" s="96"/>
    </row>
    <row r="3" spans="1:10" ht="31.15" x14ac:dyDescent="0.3">
      <c r="A3" s="7" t="s">
        <v>45</v>
      </c>
      <c r="B3" s="7" t="s">
        <v>18</v>
      </c>
      <c r="C3" s="7" t="s">
        <v>44</v>
      </c>
      <c r="D3" s="7" t="s">
        <v>57</v>
      </c>
      <c r="E3" s="7" t="s">
        <v>19</v>
      </c>
      <c r="F3" s="7" t="s">
        <v>1</v>
      </c>
      <c r="G3" s="7" t="s">
        <v>2</v>
      </c>
      <c r="H3" s="7" t="s">
        <v>25</v>
      </c>
      <c r="I3" s="7" t="s">
        <v>3</v>
      </c>
      <c r="J3" s="7" t="s">
        <v>53</v>
      </c>
    </row>
    <row r="4" spans="1:10" ht="14.45" x14ac:dyDescent="0.3">
      <c r="A4" s="5">
        <v>1</v>
      </c>
      <c r="B4" s="5" t="s">
        <v>80</v>
      </c>
      <c r="C4" s="5" t="s">
        <v>104</v>
      </c>
      <c r="D4" s="5" t="s">
        <v>300</v>
      </c>
      <c r="E4" s="5" t="s">
        <v>301</v>
      </c>
      <c r="F4" s="5" t="s">
        <v>302</v>
      </c>
      <c r="G4" s="5" t="s">
        <v>101</v>
      </c>
      <c r="H4" s="5" t="s">
        <v>188</v>
      </c>
      <c r="I4" s="53" t="s">
        <v>75</v>
      </c>
      <c r="J4" s="21" t="s">
        <v>354</v>
      </c>
    </row>
    <row r="5" spans="1:10" ht="14.45" x14ac:dyDescent="0.3">
      <c r="A5" s="5">
        <v>2</v>
      </c>
      <c r="B5" s="5" t="s">
        <v>80</v>
      </c>
      <c r="C5" s="5" t="s">
        <v>104</v>
      </c>
      <c r="D5" s="5" t="s">
        <v>303</v>
      </c>
      <c r="E5" s="5" t="s">
        <v>304</v>
      </c>
      <c r="F5" s="5" t="s">
        <v>302</v>
      </c>
      <c r="G5" s="5" t="s">
        <v>69</v>
      </c>
      <c r="H5" s="5"/>
      <c r="I5" s="5" t="s">
        <v>75</v>
      </c>
      <c r="J5" s="21" t="s">
        <v>354</v>
      </c>
    </row>
    <row r="6" spans="1:10" ht="14.45" x14ac:dyDescent="0.3">
      <c r="A6" s="5">
        <v>3</v>
      </c>
      <c r="B6" s="5" t="s">
        <v>80</v>
      </c>
      <c r="C6" s="5" t="s">
        <v>104</v>
      </c>
      <c r="D6" s="5" t="s">
        <v>305</v>
      </c>
      <c r="E6" s="5" t="s">
        <v>306</v>
      </c>
      <c r="F6" s="5" t="s">
        <v>302</v>
      </c>
      <c r="G6" s="5" t="s">
        <v>87</v>
      </c>
      <c r="H6" s="5"/>
      <c r="I6" s="5" t="s">
        <v>75</v>
      </c>
      <c r="J6" s="21" t="s">
        <v>354</v>
      </c>
    </row>
    <row r="7" spans="1:10" ht="14.45" x14ac:dyDescent="0.3">
      <c r="A7" s="5">
        <v>4</v>
      </c>
      <c r="B7" s="5" t="s">
        <v>80</v>
      </c>
      <c r="C7" s="5" t="s">
        <v>104</v>
      </c>
      <c r="D7" s="5" t="s">
        <v>307</v>
      </c>
      <c r="E7" s="5" t="s">
        <v>308</v>
      </c>
      <c r="F7" s="5" t="s">
        <v>302</v>
      </c>
      <c r="G7" s="5" t="s">
        <v>85</v>
      </c>
      <c r="H7" s="5"/>
      <c r="I7" s="5" t="s">
        <v>309</v>
      </c>
      <c r="J7" s="21" t="s">
        <v>354</v>
      </c>
    </row>
    <row r="8" spans="1:10" ht="14.45" x14ac:dyDescent="0.3">
      <c r="A8" s="5">
        <v>5</v>
      </c>
      <c r="B8" s="22" t="s">
        <v>80</v>
      </c>
      <c r="C8" s="22" t="s">
        <v>104</v>
      </c>
      <c r="D8" s="22" t="s">
        <v>345</v>
      </c>
      <c r="E8" s="22" t="s">
        <v>346</v>
      </c>
      <c r="F8" s="22">
        <v>26</v>
      </c>
      <c r="G8" s="22" t="s">
        <v>85</v>
      </c>
      <c r="H8" s="22" t="s">
        <v>347</v>
      </c>
      <c r="I8" s="22" t="s">
        <v>108</v>
      </c>
      <c r="J8" s="21" t="s">
        <v>354</v>
      </c>
    </row>
    <row r="9" spans="1:10" ht="14.45" x14ac:dyDescent="0.3">
      <c r="A9" s="5">
        <v>6</v>
      </c>
      <c r="B9" s="22" t="s">
        <v>80</v>
      </c>
      <c r="C9" s="22" t="s">
        <v>104</v>
      </c>
      <c r="D9" s="22" t="s">
        <v>348</v>
      </c>
      <c r="E9" s="22" t="s">
        <v>349</v>
      </c>
      <c r="F9" s="22" t="s">
        <v>259</v>
      </c>
      <c r="G9" s="22" t="s">
        <v>77</v>
      </c>
      <c r="H9" s="22"/>
      <c r="I9" s="22" t="s">
        <v>75</v>
      </c>
      <c r="J9" s="21" t="s">
        <v>354</v>
      </c>
    </row>
    <row r="10" spans="1:10" ht="14.45" x14ac:dyDescent="0.3">
      <c r="A10" s="5">
        <v>7</v>
      </c>
      <c r="B10" s="22" t="s">
        <v>350</v>
      </c>
      <c r="C10" s="22" t="s">
        <v>115</v>
      </c>
      <c r="D10" s="22" t="s">
        <v>351</v>
      </c>
      <c r="E10" s="22" t="s">
        <v>352</v>
      </c>
      <c r="F10" s="22">
        <v>25</v>
      </c>
      <c r="G10" s="22" t="s">
        <v>101</v>
      </c>
      <c r="H10" s="22" t="s">
        <v>353</v>
      </c>
      <c r="I10" s="22" t="s">
        <v>118</v>
      </c>
      <c r="J10" s="21" t="s">
        <v>354</v>
      </c>
    </row>
    <row r="11" spans="1:10" ht="14.45" x14ac:dyDescent="0.3">
      <c r="A11" s="78">
        <v>8</v>
      </c>
      <c r="B11" s="78" t="s">
        <v>214</v>
      </c>
      <c r="C11" s="78" t="s">
        <v>115</v>
      </c>
      <c r="D11" s="78" t="s">
        <v>217</v>
      </c>
      <c r="E11" s="78" t="s">
        <v>252</v>
      </c>
      <c r="F11" s="78">
        <v>18</v>
      </c>
      <c r="G11" s="78" t="s">
        <v>77</v>
      </c>
      <c r="H11" s="78" t="s">
        <v>219</v>
      </c>
      <c r="I11" s="78" t="s">
        <v>118</v>
      </c>
      <c r="J11" s="78" t="s">
        <v>55</v>
      </c>
    </row>
    <row r="12" spans="1:10" ht="14.45" x14ac:dyDescent="0.3">
      <c r="A12" s="78">
        <v>9</v>
      </c>
      <c r="B12" s="78" t="s">
        <v>214</v>
      </c>
      <c r="C12" s="78" t="s">
        <v>115</v>
      </c>
      <c r="D12" s="78" t="s">
        <v>253</v>
      </c>
      <c r="E12" s="78" t="s">
        <v>254</v>
      </c>
      <c r="F12" s="78">
        <v>18</v>
      </c>
      <c r="G12" s="78" t="s">
        <v>101</v>
      </c>
      <c r="H12" s="78" t="s">
        <v>255</v>
      </c>
      <c r="I12" s="78" t="s">
        <v>118</v>
      </c>
      <c r="J12" s="78" t="s">
        <v>55</v>
      </c>
    </row>
    <row r="13" spans="1:10" ht="14.45" x14ac:dyDescent="0.3">
      <c r="A13" s="73">
        <v>10</v>
      </c>
      <c r="B13" s="73" t="s">
        <v>261</v>
      </c>
      <c r="C13" s="73" t="s">
        <v>115</v>
      </c>
      <c r="D13" s="73" t="s">
        <v>310</v>
      </c>
      <c r="E13" s="73" t="s">
        <v>311</v>
      </c>
      <c r="F13" s="73" t="s">
        <v>273</v>
      </c>
      <c r="G13" s="73" t="s">
        <v>275</v>
      </c>
      <c r="H13" s="73" t="s">
        <v>129</v>
      </c>
      <c r="I13" s="73" t="s">
        <v>187</v>
      </c>
      <c r="J13" s="73" t="s">
        <v>312</v>
      </c>
    </row>
    <row r="14" spans="1:10" ht="14.45" x14ac:dyDescent="0.3">
      <c r="A14" s="73">
        <v>11</v>
      </c>
      <c r="B14" s="73" t="s">
        <v>261</v>
      </c>
      <c r="C14" s="73" t="s">
        <v>115</v>
      </c>
      <c r="D14" s="73" t="s">
        <v>313</v>
      </c>
      <c r="E14" s="73" t="s">
        <v>314</v>
      </c>
      <c r="F14" s="73" t="s">
        <v>273</v>
      </c>
      <c r="G14" s="73" t="s">
        <v>271</v>
      </c>
      <c r="H14" s="73" t="s">
        <v>276</v>
      </c>
      <c r="I14" s="73" t="s">
        <v>187</v>
      </c>
      <c r="J14" s="74" t="s">
        <v>312</v>
      </c>
    </row>
    <row r="15" spans="1:10" ht="14.45" x14ac:dyDescent="0.3">
      <c r="A15" s="73">
        <v>12</v>
      </c>
      <c r="B15" s="73" t="s">
        <v>261</v>
      </c>
      <c r="C15" s="73" t="s">
        <v>115</v>
      </c>
      <c r="D15" s="73" t="s">
        <v>315</v>
      </c>
      <c r="E15" s="73" t="s">
        <v>316</v>
      </c>
      <c r="F15" s="73" t="s">
        <v>273</v>
      </c>
      <c r="G15" s="73" t="s">
        <v>274</v>
      </c>
      <c r="H15" s="73" t="s">
        <v>129</v>
      </c>
      <c r="I15" s="73" t="s">
        <v>187</v>
      </c>
      <c r="J15" s="74" t="s">
        <v>312</v>
      </c>
    </row>
    <row r="16" spans="1:10" ht="14.45" x14ac:dyDescent="0.3">
      <c r="A16" s="73">
        <v>13</v>
      </c>
      <c r="B16" s="73" t="s">
        <v>80</v>
      </c>
      <c r="C16" s="75" t="s">
        <v>68</v>
      </c>
      <c r="D16" s="73" t="s">
        <v>317</v>
      </c>
      <c r="E16" s="73" t="s">
        <v>318</v>
      </c>
      <c r="F16" s="73">
        <v>7</v>
      </c>
      <c r="G16" s="73" t="s">
        <v>77</v>
      </c>
      <c r="H16" s="73" t="s">
        <v>236</v>
      </c>
      <c r="I16" s="73" t="s">
        <v>71</v>
      </c>
      <c r="J16" s="76" t="s">
        <v>312</v>
      </c>
    </row>
    <row r="17" spans="1:10" ht="14.45" x14ac:dyDescent="0.3">
      <c r="A17" s="73">
        <v>14</v>
      </c>
      <c r="B17" s="73" t="s">
        <v>80</v>
      </c>
      <c r="C17" s="73" t="s">
        <v>115</v>
      </c>
      <c r="D17" s="73" t="s">
        <v>319</v>
      </c>
      <c r="E17" s="73" t="s">
        <v>96</v>
      </c>
      <c r="F17" s="73">
        <v>9</v>
      </c>
      <c r="G17" s="73" t="s">
        <v>87</v>
      </c>
      <c r="H17" s="73" t="s">
        <v>186</v>
      </c>
      <c r="I17" s="73" t="s">
        <v>75</v>
      </c>
      <c r="J17" s="76" t="s">
        <v>312</v>
      </c>
    </row>
    <row r="18" spans="1:10" ht="14.45" x14ac:dyDescent="0.3">
      <c r="A18" s="73">
        <v>15</v>
      </c>
      <c r="B18" s="73" t="s">
        <v>110</v>
      </c>
      <c r="C18" s="73" t="s">
        <v>115</v>
      </c>
      <c r="D18" s="73" t="s">
        <v>320</v>
      </c>
      <c r="E18" s="73" t="s">
        <v>321</v>
      </c>
      <c r="F18" s="73">
        <v>10</v>
      </c>
      <c r="G18" s="73" t="s">
        <v>85</v>
      </c>
      <c r="H18" s="73" t="s">
        <v>164</v>
      </c>
      <c r="I18" s="73" t="s">
        <v>108</v>
      </c>
      <c r="J18" s="76" t="s">
        <v>312</v>
      </c>
    </row>
    <row r="19" spans="1:10" ht="14.45" x14ac:dyDescent="0.3">
      <c r="A19" s="73">
        <v>16</v>
      </c>
      <c r="B19" s="73" t="s">
        <v>322</v>
      </c>
      <c r="C19" s="73" t="s">
        <v>104</v>
      </c>
      <c r="D19" s="73" t="s">
        <v>323</v>
      </c>
      <c r="E19" s="73" t="s">
        <v>324</v>
      </c>
      <c r="F19" s="73">
        <v>17</v>
      </c>
      <c r="G19" s="73" t="s">
        <v>77</v>
      </c>
      <c r="H19" s="73" t="s">
        <v>325</v>
      </c>
      <c r="I19" s="73" t="s">
        <v>75</v>
      </c>
      <c r="J19" s="76" t="s">
        <v>312</v>
      </c>
    </row>
    <row r="20" spans="1:10" ht="14.45" x14ac:dyDescent="0.3">
      <c r="A20" s="73">
        <v>17</v>
      </c>
      <c r="B20" s="73" t="s">
        <v>322</v>
      </c>
      <c r="C20" s="73" t="s">
        <v>104</v>
      </c>
      <c r="D20" s="73" t="s">
        <v>326</v>
      </c>
      <c r="E20" s="73" t="s">
        <v>327</v>
      </c>
      <c r="F20" s="73">
        <v>17</v>
      </c>
      <c r="G20" s="73" t="s">
        <v>77</v>
      </c>
      <c r="H20" s="73" t="s">
        <v>328</v>
      </c>
      <c r="I20" s="73" t="s">
        <v>75</v>
      </c>
      <c r="J20" s="76" t="s">
        <v>312</v>
      </c>
    </row>
    <row r="21" spans="1:10" ht="14.45" x14ac:dyDescent="0.3">
      <c r="A21" s="73">
        <v>18</v>
      </c>
      <c r="B21" s="73" t="s">
        <v>214</v>
      </c>
      <c r="C21" s="73" t="s">
        <v>115</v>
      </c>
      <c r="D21" s="73" t="s">
        <v>329</v>
      </c>
      <c r="E21" s="77" t="s">
        <v>330</v>
      </c>
      <c r="F21" s="77">
        <v>18</v>
      </c>
      <c r="G21" s="77" t="s">
        <v>101</v>
      </c>
      <c r="H21" s="77" t="s">
        <v>331</v>
      </c>
      <c r="I21" s="73" t="s">
        <v>187</v>
      </c>
      <c r="J21" s="76" t="s">
        <v>312</v>
      </c>
    </row>
    <row r="22" spans="1:10" ht="14.45" x14ac:dyDescent="0.3">
      <c r="A22" s="73">
        <v>19</v>
      </c>
      <c r="B22" s="73" t="s">
        <v>110</v>
      </c>
      <c r="C22" s="73" t="s">
        <v>104</v>
      </c>
      <c r="D22" s="73" t="s">
        <v>256</v>
      </c>
      <c r="E22" s="73" t="s">
        <v>257</v>
      </c>
      <c r="F22" s="73">
        <v>21</v>
      </c>
      <c r="G22" s="73" t="s">
        <v>85</v>
      </c>
      <c r="H22" s="73" t="s">
        <v>231</v>
      </c>
      <c r="I22" s="73" t="s">
        <v>108</v>
      </c>
      <c r="J22" s="76" t="s">
        <v>312</v>
      </c>
    </row>
    <row r="23" spans="1:10" ht="14.45" x14ac:dyDescent="0.3">
      <c r="A23" s="73">
        <v>20</v>
      </c>
      <c r="B23" s="77" t="s">
        <v>110</v>
      </c>
      <c r="C23" s="77" t="s">
        <v>68</v>
      </c>
      <c r="D23" s="77" t="s">
        <v>332</v>
      </c>
      <c r="E23" s="77" t="s">
        <v>333</v>
      </c>
      <c r="F23" s="77">
        <v>14</v>
      </c>
      <c r="G23" s="77" t="s">
        <v>101</v>
      </c>
      <c r="H23" s="77" t="s">
        <v>102</v>
      </c>
      <c r="I23" s="77" t="s">
        <v>75</v>
      </c>
      <c r="J23" s="76" t="s">
        <v>312</v>
      </c>
    </row>
    <row r="24" spans="1:10" ht="14.45" x14ac:dyDescent="0.3">
      <c r="A24" s="73">
        <v>21</v>
      </c>
      <c r="B24" s="77" t="s">
        <v>151</v>
      </c>
      <c r="C24" s="77" t="s">
        <v>115</v>
      </c>
      <c r="D24" s="77" t="s">
        <v>334</v>
      </c>
      <c r="E24" s="77" t="s">
        <v>335</v>
      </c>
      <c r="F24" s="77">
        <v>13</v>
      </c>
      <c r="G24" s="77" t="s">
        <v>101</v>
      </c>
      <c r="H24" s="77" t="s">
        <v>336</v>
      </c>
      <c r="I24" s="77" t="s">
        <v>79</v>
      </c>
      <c r="J24" s="76" t="s">
        <v>312</v>
      </c>
    </row>
    <row r="25" spans="1:10" x14ac:dyDescent="0.25">
      <c r="A25" s="73">
        <v>22</v>
      </c>
      <c r="B25" s="77" t="s">
        <v>213</v>
      </c>
      <c r="C25" s="77" t="s">
        <v>115</v>
      </c>
      <c r="D25" s="77" t="s">
        <v>337</v>
      </c>
      <c r="E25" s="77" t="s">
        <v>338</v>
      </c>
      <c r="F25" s="77">
        <v>13</v>
      </c>
      <c r="G25" s="77" t="s">
        <v>92</v>
      </c>
      <c r="H25" s="77" t="s">
        <v>183</v>
      </c>
      <c r="I25" s="77" t="s">
        <v>71</v>
      </c>
      <c r="J25" s="76" t="s">
        <v>312</v>
      </c>
    </row>
    <row r="26" spans="1:10" x14ac:dyDescent="0.25">
      <c r="A26" s="73">
        <v>23</v>
      </c>
      <c r="B26" s="77" t="s">
        <v>151</v>
      </c>
      <c r="C26" s="77" t="s">
        <v>115</v>
      </c>
      <c r="D26" s="77" t="s">
        <v>339</v>
      </c>
      <c r="E26" s="77" t="s">
        <v>340</v>
      </c>
      <c r="F26" s="77">
        <v>13</v>
      </c>
      <c r="G26" s="77" t="s">
        <v>92</v>
      </c>
      <c r="H26" s="77" t="s">
        <v>183</v>
      </c>
      <c r="I26" s="77" t="s">
        <v>79</v>
      </c>
      <c r="J26" s="76" t="s">
        <v>312</v>
      </c>
    </row>
    <row r="27" spans="1:10" x14ac:dyDescent="0.25">
      <c r="A27" s="73">
        <v>24</v>
      </c>
      <c r="B27" s="77" t="s">
        <v>341</v>
      </c>
      <c r="C27" s="77" t="s">
        <v>106</v>
      </c>
      <c r="D27" s="77" t="s">
        <v>343</v>
      </c>
      <c r="E27" s="77" t="s">
        <v>344</v>
      </c>
      <c r="F27" s="77" t="s">
        <v>342</v>
      </c>
      <c r="G27" s="77"/>
      <c r="H27" s="77"/>
      <c r="I27" s="77" t="s">
        <v>75</v>
      </c>
      <c r="J27" s="76" t="s">
        <v>312</v>
      </c>
    </row>
  </sheetData>
  <mergeCells count="1">
    <mergeCell ref="A1:J1"/>
  </mergeCells>
  <pageMargins left="0.7" right="0.7" top="0.75" bottom="0.75" header="0.3" footer="0.3"/>
  <pageSetup scale="5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F159"/>
  <sheetViews>
    <sheetView tabSelected="1" zoomScale="90" zoomScaleNormal="90" workbookViewId="0">
      <pane xSplit="7" ySplit="3" topLeftCell="H4" activePane="bottomRight" state="frozen"/>
      <selection pane="topRight" activeCell="F1" sqref="F1"/>
      <selection pane="bottomLeft" activeCell="A4" sqref="A4"/>
      <selection pane="bottomRight" activeCell="B4" sqref="B4:B157"/>
    </sheetView>
  </sheetViews>
  <sheetFormatPr defaultColWidth="8.85546875" defaultRowHeight="15" x14ac:dyDescent="0.25"/>
  <cols>
    <col min="1" max="1" width="6.7109375" style="6" customWidth="1"/>
    <col min="2" max="2" width="20" style="6" bestFit="1" customWidth="1"/>
    <col min="3" max="3" width="16" style="6" customWidth="1"/>
    <col min="4" max="4" width="15.85546875" style="6" customWidth="1"/>
    <col min="5" max="5" width="9.42578125" style="6" customWidth="1"/>
    <col min="6" max="6" width="12.28515625" style="6" customWidth="1"/>
    <col min="7" max="7" width="13.140625" style="6" customWidth="1"/>
    <col min="8" max="8" width="34.42578125" style="6" customWidth="1"/>
    <col min="9" max="9" width="8.85546875" style="6" customWidth="1"/>
    <col min="10" max="10" width="9.42578125" style="6" customWidth="1"/>
    <col min="11" max="11" width="16.5703125" style="6" customWidth="1"/>
    <col min="12" max="12" width="15.7109375" style="6" customWidth="1"/>
    <col min="13" max="13" width="14.28515625" style="6" customWidth="1"/>
    <col min="14" max="14" width="15.85546875" style="6" customWidth="1"/>
    <col min="15" max="15" width="18.28515625" style="6" customWidth="1"/>
    <col min="16" max="16" width="10.140625" style="6" customWidth="1"/>
    <col min="17" max="17" width="16" style="6" customWidth="1"/>
    <col min="18" max="18" width="13.140625" style="6" customWidth="1"/>
    <col min="19" max="19" width="12.7109375" style="6" customWidth="1"/>
    <col min="20" max="20" width="15.42578125" style="6" customWidth="1"/>
    <col min="21" max="21" width="12.7109375" style="6" customWidth="1"/>
    <col min="22" max="22" width="12.28515625" style="6" customWidth="1"/>
    <col min="23" max="23" width="12.85546875" style="6" customWidth="1"/>
    <col min="24" max="24" width="17.28515625" style="6" customWidth="1"/>
    <col min="25" max="25" width="12.7109375" style="6" customWidth="1"/>
    <col min="26" max="26" width="12" style="27" customWidth="1"/>
    <col min="27" max="27" width="14.7109375" style="32" customWidth="1"/>
    <col min="28" max="28" width="14.140625" style="32" customWidth="1"/>
    <col min="29" max="29" width="19.28515625" style="6" customWidth="1"/>
    <col min="30" max="30" width="17.42578125" style="6" customWidth="1"/>
    <col min="31" max="31" width="24.7109375" style="6" customWidth="1"/>
    <col min="32" max="32" width="48.28515625" style="6" customWidth="1"/>
    <col min="33" max="33" width="8.85546875" style="2" customWidth="1"/>
    <col min="34" max="16384" width="8.85546875" style="2"/>
  </cols>
  <sheetData>
    <row r="3" spans="1:32" ht="31.5" x14ac:dyDescent="0.25">
      <c r="A3" s="1" t="s">
        <v>45</v>
      </c>
      <c r="B3" s="7" t="s">
        <v>18</v>
      </c>
      <c r="C3" s="7" t="s">
        <v>0</v>
      </c>
      <c r="D3" s="7" t="s">
        <v>20</v>
      </c>
      <c r="E3" s="7" t="s">
        <v>1</v>
      </c>
      <c r="F3" s="7" t="s">
        <v>44</v>
      </c>
      <c r="G3" s="7" t="s">
        <v>21</v>
      </c>
      <c r="H3" s="36" t="s">
        <v>19</v>
      </c>
      <c r="I3" s="7" t="s">
        <v>2</v>
      </c>
      <c r="J3" s="7" t="s">
        <v>25</v>
      </c>
      <c r="K3" s="7" t="s">
        <v>355</v>
      </c>
      <c r="L3" s="7" t="s">
        <v>43</v>
      </c>
      <c r="M3" s="7" t="s">
        <v>6</v>
      </c>
      <c r="N3" s="7" t="s">
        <v>7</v>
      </c>
      <c r="O3" s="7" t="s">
        <v>4</v>
      </c>
      <c r="P3" s="1" t="s">
        <v>8</v>
      </c>
      <c r="Q3" s="1" t="s">
        <v>9</v>
      </c>
      <c r="R3" s="1" t="s">
        <v>10</v>
      </c>
      <c r="S3" s="1" t="s">
        <v>11</v>
      </c>
      <c r="T3" s="1" t="s">
        <v>12</v>
      </c>
      <c r="U3" s="1" t="s">
        <v>13</v>
      </c>
      <c r="V3" s="1" t="s">
        <v>14</v>
      </c>
      <c r="W3" s="1" t="s">
        <v>15</v>
      </c>
      <c r="X3" s="1" t="s">
        <v>16</v>
      </c>
      <c r="Y3" s="1" t="s">
        <v>17</v>
      </c>
      <c r="Z3" s="26" t="s">
        <v>51</v>
      </c>
      <c r="AA3" s="31" t="s">
        <v>60</v>
      </c>
      <c r="AB3" s="31" t="s">
        <v>54</v>
      </c>
      <c r="AC3" s="1" t="s">
        <v>22</v>
      </c>
      <c r="AD3" s="1" t="s">
        <v>23</v>
      </c>
      <c r="AE3" s="1" t="s">
        <v>24</v>
      </c>
      <c r="AF3" s="1" t="s">
        <v>5</v>
      </c>
    </row>
    <row r="4" spans="1:32" s="20" customFormat="1" x14ac:dyDescent="0.25">
      <c r="A4" s="22">
        <v>1</v>
      </c>
      <c r="B4" s="37" t="s">
        <v>80</v>
      </c>
      <c r="C4" s="22" t="s">
        <v>359</v>
      </c>
      <c r="D4" s="41" t="s">
        <v>364</v>
      </c>
      <c r="E4" s="38">
        <v>7</v>
      </c>
      <c r="F4" s="38" t="s">
        <v>68</v>
      </c>
      <c r="G4" s="38" t="s">
        <v>97</v>
      </c>
      <c r="H4" s="38" t="s">
        <v>98</v>
      </c>
      <c r="I4" s="38" t="s">
        <v>90</v>
      </c>
      <c r="J4" s="38" t="s">
        <v>524</v>
      </c>
      <c r="K4" s="38" t="s">
        <v>71</v>
      </c>
      <c r="L4" s="38">
        <v>15</v>
      </c>
      <c r="M4" s="38">
        <v>21.203887000000002</v>
      </c>
      <c r="N4" s="38">
        <v>92.167681000000002</v>
      </c>
      <c r="O4" s="22" t="s">
        <v>260</v>
      </c>
      <c r="P4" s="37">
        <v>8.34</v>
      </c>
      <c r="Q4" s="37">
        <v>25.4</v>
      </c>
      <c r="R4" s="37">
        <v>466</v>
      </c>
      <c r="S4" s="37">
        <v>30</v>
      </c>
      <c r="T4" s="51">
        <v>82.8</v>
      </c>
      <c r="U4" s="37">
        <v>260</v>
      </c>
      <c r="V4" s="37">
        <v>906</v>
      </c>
      <c r="W4" s="37">
        <v>0</v>
      </c>
      <c r="X4" s="37">
        <v>0</v>
      </c>
      <c r="Y4" s="37">
        <v>171.42</v>
      </c>
      <c r="Z4" s="42">
        <v>0.38840000000000002</v>
      </c>
      <c r="AA4" s="43">
        <v>612</v>
      </c>
      <c r="AB4" s="43">
        <v>6500</v>
      </c>
      <c r="AC4" s="4"/>
      <c r="AD4" s="8"/>
      <c r="AE4" s="8"/>
      <c r="AF4" s="4"/>
    </row>
    <row r="5" spans="1:32" s="25" customFormat="1" x14ac:dyDescent="0.25">
      <c r="A5" s="22">
        <v>2</v>
      </c>
      <c r="B5" s="37" t="s">
        <v>80</v>
      </c>
      <c r="C5" s="22" t="s">
        <v>360</v>
      </c>
      <c r="D5" s="41" t="s">
        <v>364</v>
      </c>
      <c r="E5" s="38">
        <v>7</v>
      </c>
      <c r="F5" s="38" t="s">
        <v>68</v>
      </c>
      <c r="G5" s="38" t="s">
        <v>99</v>
      </c>
      <c r="H5" s="38" t="s">
        <v>100</v>
      </c>
      <c r="I5" s="38" t="s">
        <v>101</v>
      </c>
      <c r="J5" s="38" t="s">
        <v>525</v>
      </c>
      <c r="K5" s="38" t="s">
        <v>71</v>
      </c>
      <c r="L5" s="38">
        <v>30</v>
      </c>
      <c r="M5" s="38">
        <v>21.205559999999998</v>
      </c>
      <c r="N5" s="38">
        <v>92.169669999999996</v>
      </c>
      <c r="O5" s="22" t="s">
        <v>260</v>
      </c>
      <c r="P5" s="22">
        <v>8.2799999999999994</v>
      </c>
      <c r="Q5" s="22">
        <v>26.3</v>
      </c>
      <c r="R5" s="22">
        <v>601</v>
      </c>
      <c r="S5" s="22">
        <v>44.8</v>
      </c>
      <c r="T5" s="52">
        <v>50.8</v>
      </c>
      <c r="U5" s="37">
        <v>380</v>
      </c>
      <c r="V5" s="22">
        <v>1103</v>
      </c>
      <c r="W5" s="22">
        <v>0</v>
      </c>
      <c r="X5" s="22">
        <v>0</v>
      </c>
      <c r="Y5" s="22">
        <v>266.66000000000003</v>
      </c>
      <c r="Z5" s="42">
        <v>0.2712</v>
      </c>
      <c r="AA5" s="43">
        <v>496</v>
      </c>
      <c r="AB5" s="43">
        <v>8970</v>
      </c>
      <c r="AC5" s="4"/>
      <c r="AD5" s="8"/>
      <c r="AE5" s="19"/>
      <c r="AF5" s="5"/>
    </row>
    <row r="6" spans="1:32" s="3" customFormat="1" x14ac:dyDescent="0.25">
      <c r="A6" s="22">
        <v>3</v>
      </c>
      <c r="B6" s="37" t="s">
        <v>80</v>
      </c>
      <c r="C6" s="22" t="s">
        <v>361</v>
      </c>
      <c r="D6" s="41" t="s">
        <v>364</v>
      </c>
      <c r="E6" s="38">
        <v>7</v>
      </c>
      <c r="F6" s="38" t="s">
        <v>68</v>
      </c>
      <c r="G6" s="38" t="s">
        <v>88</v>
      </c>
      <c r="H6" s="38" t="s">
        <v>89</v>
      </c>
      <c r="I6" s="38" t="s">
        <v>90</v>
      </c>
      <c r="J6" s="38" t="s">
        <v>526</v>
      </c>
      <c r="K6" s="38" t="s">
        <v>71</v>
      </c>
      <c r="L6" s="38">
        <v>15</v>
      </c>
      <c r="M6" s="22">
        <v>21.205559999999998</v>
      </c>
      <c r="N6" s="22">
        <v>92.169669999999996</v>
      </c>
      <c r="O6" s="22" t="s">
        <v>260</v>
      </c>
      <c r="P6" s="37">
        <v>7.94</v>
      </c>
      <c r="Q6" s="37">
        <v>29.4</v>
      </c>
      <c r="R6" s="37">
        <v>1040</v>
      </c>
      <c r="S6" s="37">
        <v>39.299999999999997</v>
      </c>
      <c r="T6" s="51">
        <v>101.2</v>
      </c>
      <c r="U6" s="37">
        <v>620</v>
      </c>
      <c r="V6" s="37">
        <v>1777</v>
      </c>
      <c r="W6" s="37">
        <v>0</v>
      </c>
      <c r="X6" s="37">
        <v>0</v>
      </c>
      <c r="Y6" s="37">
        <v>333.33</v>
      </c>
      <c r="Z6" s="42">
        <v>0.41270000000000001</v>
      </c>
      <c r="AA6" s="43">
        <v>928</v>
      </c>
      <c r="AB6" s="43">
        <v>8250</v>
      </c>
      <c r="AC6" s="4"/>
      <c r="AD6" s="8"/>
      <c r="AE6" s="8"/>
      <c r="AF6" s="4"/>
    </row>
    <row r="7" spans="1:32" s="3" customFormat="1" x14ac:dyDescent="0.25">
      <c r="A7" s="22">
        <v>4</v>
      </c>
      <c r="B7" s="37" t="s">
        <v>80</v>
      </c>
      <c r="C7" s="22" t="s">
        <v>362</v>
      </c>
      <c r="D7" s="41" t="s">
        <v>364</v>
      </c>
      <c r="E7" s="38">
        <v>7</v>
      </c>
      <c r="F7" s="38" t="s">
        <v>68</v>
      </c>
      <c r="G7" s="38" t="s">
        <v>317</v>
      </c>
      <c r="H7" s="38" t="s">
        <v>527</v>
      </c>
      <c r="I7" s="38" t="s">
        <v>77</v>
      </c>
      <c r="J7" s="38" t="s">
        <v>239</v>
      </c>
      <c r="K7" s="38" t="s">
        <v>71</v>
      </c>
      <c r="L7" s="38">
        <v>15</v>
      </c>
      <c r="M7" s="38">
        <v>21.204478000000002</v>
      </c>
      <c r="N7" s="38">
        <v>92.166270999999995</v>
      </c>
      <c r="O7" s="22" t="s">
        <v>260</v>
      </c>
      <c r="P7" s="37">
        <v>8.69</v>
      </c>
      <c r="Q7" s="37">
        <v>26.3</v>
      </c>
      <c r="R7" s="37">
        <v>640</v>
      </c>
      <c r="S7" s="37">
        <v>105</v>
      </c>
      <c r="T7" s="51">
        <v>51.6</v>
      </c>
      <c r="U7" s="37">
        <v>280</v>
      </c>
      <c r="V7" s="37">
        <v>890</v>
      </c>
      <c r="W7" s="37">
        <v>100</v>
      </c>
      <c r="X7" s="37">
        <v>12800</v>
      </c>
      <c r="Y7" s="37">
        <v>37.04</v>
      </c>
      <c r="Z7" s="42">
        <v>0.64270000000000005</v>
      </c>
      <c r="AA7" s="43">
        <v>1776</v>
      </c>
      <c r="AB7" s="43">
        <v>6040</v>
      </c>
      <c r="AC7" s="4"/>
      <c r="AD7" s="8"/>
      <c r="AE7" s="8"/>
      <c r="AF7" s="4"/>
    </row>
    <row r="8" spans="1:32" s="25" customFormat="1" x14ac:dyDescent="0.25">
      <c r="A8" s="22">
        <v>5</v>
      </c>
      <c r="B8" s="22" t="s">
        <v>80</v>
      </c>
      <c r="C8" s="22" t="s">
        <v>363</v>
      </c>
      <c r="D8" s="41" t="s">
        <v>364</v>
      </c>
      <c r="E8" s="22">
        <v>7</v>
      </c>
      <c r="F8" s="22" t="s">
        <v>68</v>
      </c>
      <c r="G8" s="22" t="s">
        <v>81</v>
      </c>
      <c r="H8" s="22" t="s">
        <v>82</v>
      </c>
      <c r="I8" s="22" t="s">
        <v>77</v>
      </c>
      <c r="J8" s="22" t="s">
        <v>528</v>
      </c>
      <c r="K8" s="22" t="s">
        <v>79</v>
      </c>
      <c r="L8" s="22">
        <v>15</v>
      </c>
      <c r="M8" s="22">
        <v>21.20365</v>
      </c>
      <c r="N8" s="22">
        <v>92.165610000000001</v>
      </c>
      <c r="O8" s="22" t="s">
        <v>260</v>
      </c>
      <c r="P8" s="22">
        <v>8.75</v>
      </c>
      <c r="Q8" s="22">
        <v>26.9</v>
      </c>
      <c r="R8" s="22">
        <v>691</v>
      </c>
      <c r="S8" s="22">
        <v>58.9</v>
      </c>
      <c r="T8" s="52">
        <v>31.2</v>
      </c>
      <c r="U8" s="22">
        <v>312</v>
      </c>
      <c r="V8" s="22">
        <v>912</v>
      </c>
      <c r="W8" s="22">
        <v>1100</v>
      </c>
      <c r="X8" s="22">
        <v>7100</v>
      </c>
      <c r="Y8" s="22">
        <v>266.66000000000003</v>
      </c>
      <c r="Z8" s="42">
        <v>0.51749999999999996</v>
      </c>
      <c r="AA8" s="43">
        <v>218</v>
      </c>
      <c r="AB8" s="43">
        <v>4270</v>
      </c>
      <c r="AC8" s="5"/>
      <c r="AD8" s="19"/>
      <c r="AE8" s="19"/>
      <c r="AF8" s="5"/>
    </row>
    <row r="9" spans="1:32" x14ac:dyDescent="0.25">
      <c r="A9" s="22">
        <v>6</v>
      </c>
      <c r="B9" s="37" t="s">
        <v>80</v>
      </c>
      <c r="C9" s="22" t="s">
        <v>365</v>
      </c>
      <c r="D9" s="41" t="s">
        <v>373</v>
      </c>
      <c r="E9" s="38">
        <v>26</v>
      </c>
      <c r="F9" s="38" t="s">
        <v>104</v>
      </c>
      <c r="G9" s="38" t="s">
        <v>529</v>
      </c>
      <c r="H9" s="38" t="s">
        <v>530</v>
      </c>
      <c r="I9" s="38" t="s">
        <v>531</v>
      </c>
      <c r="J9" s="38" t="s">
        <v>532</v>
      </c>
      <c r="K9" s="39" t="s">
        <v>295</v>
      </c>
      <c r="L9" s="40">
        <v>25</v>
      </c>
      <c r="M9" s="38">
        <v>20.966134</v>
      </c>
      <c r="N9" s="39">
        <v>92.245335999999995</v>
      </c>
      <c r="O9" s="22" t="s">
        <v>260</v>
      </c>
      <c r="P9" s="37">
        <v>8.27</v>
      </c>
      <c r="Q9" s="37">
        <v>31.8</v>
      </c>
      <c r="R9" s="37">
        <v>401</v>
      </c>
      <c r="S9" s="37">
        <v>350</v>
      </c>
      <c r="T9" s="51">
        <v>18.98</v>
      </c>
      <c r="U9" s="37">
        <v>130</v>
      </c>
      <c r="V9" s="37">
        <v>380</v>
      </c>
      <c r="W9" s="37">
        <v>1000</v>
      </c>
      <c r="X9" s="37">
        <v>47000</v>
      </c>
      <c r="Y9" s="37">
        <v>57.14</v>
      </c>
      <c r="Z9" s="44">
        <v>2.58E-2</v>
      </c>
      <c r="AA9" s="45">
        <v>432</v>
      </c>
      <c r="AB9" s="45">
        <v>4220</v>
      </c>
      <c r="AC9" s="4"/>
      <c r="AD9" s="8"/>
      <c r="AE9" s="8"/>
      <c r="AF9" s="4"/>
    </row>
    <row r="10" spans="1:32" x14ac:dyDescent="0.25">
      <c r="A10" s="22">
        <v>7</v>
      </c>
      <c r="B10" s="37" t="s">
        <v>80</v>
      </c>
      <c r="C10" s="22" t="s">
        <v>366</v>
      </c>
      <c r="D10" s="41" t="s">
        <v>373</v>
      </c>
      <c r="E10" s="38">
        <v>26</v>
      </c>
      <c r="F10" s="38" t="s">
        <v>104</v>
      </c>
      <c r="G10" s="38" t="s">
        <v>533</v>
      </c>
      <c r="H10" s="38" t="s">
        <v>534</v>
      </c>
      <c r="I10" s="38" t="s">
        <v>92</v>
      </c>
      <c r="J10" s="38" t="s">
        <v>535</v>
      </c>
      <c r="K10" s="39" t="s">
        <v>135</v>
      </c>
      <c r="L10" s="40">
        <v>350</v>
      </c>
      <c r="M10" s="38">
        <v>21.209577960000001</v>
      </c>
      <c r="N10" s="39">
        <v>92.252765999999994</v>
      </c>
      <c r="O10" s="22" t="s">
        <v>260</v>
      </c>
      <c r="P10" s="37">
        <v>7.77</v>
      </c>
      <c r="Q10" s="37">
        <v>30.4</v>
      </c>
      <c r="R10" s="37">
        <v>590</v>
      </c>
      <c r="S10" s="37">
        <v>257</v>
      </c>
      <c r="T10" s="51">
        <v>28.2</v>
      </c>
      <c r="U10" s="37">
        <v>55</v>
      </c>
      <c r="V10" s="37">
        <v>490</v>
      </c>
      <c r="W10" s="37">
        <v>900</v>
      </c>
      <c r="X10" s="37">
        <v>50900</v>
      </c>
      <c r="Y10" s="37">
        <v>40</v>
      </c>
      <c r="Z10" s="44">
        <v>2.8299999999999999E-2</v>
      </c>
      <c r="AA10" s="45">
        <v>444</v>
      </c>
      <c r="AB10" s="45">
        <v>6170</v>
      </c>
      <c r="AC10" s="4"/>
      <c r="AD10" s="8"/>
      <c r="AE10" s="8"/>
      <c r="AF10" s="4"/>
    </row>
    <row r="11" spans="1:32" x14ac:dyDescent="0.25">
      <c r="A11" s="22">
        <v>8</v>
      </c>
      <c r="B11" s="37" t="s">
        <v>80</v>
      </c>
      <c r="C11" s="22" t="s">
        <v>367</v>
      </c>
      <c r="D11" s="41" t="s">
        <v>373</v>
      </c>
      <c r="E11" s="38" t="s">
        <v>259</v>
      </c>
      <c r="F11" s="38" t="s">
        <v>104</v>
      </c>
      <c r="G11" s="38" t="s">
        <v>348</v>
      </c>
      <c r="H11" s="38" t="s">
        <v>536</v>
      </c>
      <c r="I11" s="38" t="s">
        <v>77</v>
      </c>
      <c r="J11" s="22"/>
      <c r="K11" s="38" t="s">
        <v>75</v>
      </c>
      <c r="L11" s="38">
        <v>10</v>
      </c>
      <c r="M11" s="38">
        <v>20.952888999999999</v>
      </c>
      <c r="N11" s="38">
        <v>92.251272999999998</v>
      </c>
      <c r="O11" s="22" t="s">
        <v>260</v>
      </c>
      <c r="P11" s="37">
        <v>8.86</v>
      </c>
      <c r="Q11" s="37">
        <v>27.1</v>
      </c>
      <c r="R11" s="37">
        <v>1198</v>
      </c>
      <c r="S11" s="37">
        <v>25.7</v>
      </c>
      <c r="T11" s="51">
        <v>50.2</v>
      </c>
      <c r="U11" s="37">
        <v>155</v>
      </c>
      <c r="V11" s="37">
        <v>789</v>
      </c>
      <c r="W11" s="37">
        <v>600</v>
      </c>
      <c r="X11" s="37">
        <v>8900</v>
      </c>
      <c r="Y11" s="37">
        <v>250</v>
      </c>
      <c r="Z11" s="44">
        <v>2.6599999999999999E-2</v>
      </c>
      <c r="AA11" s="45">
        <v>296</v>
      </c>
      <c r="AB11" s="45">
        <v>4920</v>
      </c>
      <c r="AC11" s="4"/>
      <c r="AD11" s="8"/>
      <c r="AE11" s="8"/>
      <c r="AF11" s="4"/>
    </row>
    <row r="12" spans="1:32" s="18" customFormat="1" x14ac:dyDescent="0.25">
      <c r="A12" s="22">
        <v>9</v>
      </c>
      <c r="B12" s="37" t="s">
        <v>296</v>
      </c>
      <c r="C12" s="22" t="s">
        <v>368</v>
      </c>
      <c r="D12" s="41" t="s">
        <v>373</v>
      </c>
      <c r="E12" s="38">
        <v>27</v>
      </c>
      <c r="F12" s="38" t="s">
        <v>104</v>
      </c>
      <c r="G12" s="38" t="s">
        <v>522</v>
      </c>
      <c r="H12" s="38" t="s">
        <v>537</v>
      </c>
      <c r="I12" s="38" t="s">
        <v>101</v>
      </c>
      <c r="J12" s="22"/>
      <c r="K12" s="38" t="s">
        <v>108</v>
      </c>
      <c r="L12" s="38">
        <v>25</v>
      </c>
      <c r="M12" s="38">
        <v>20.947410000000001</v>
      </c>
      <c r="N12" s="38">
        <v>92.260649999999998</v>
      </c>
      <c r="O12" s="22" t="s">
        <v>260</v>
      </c>
      <c r="P12" s="22">
        <v>8.98</v>
      </c>
      <c r="Q12" s="37">
        <v>27.2</v>
      </c>
      <c r="R12" s="22">
        <v>1388</v>
      </c>
      <c r="S12" s="22">
        <v>28.9</v>
      </c>
      <c r="T12" s="52">
        <v>9.9600000000000009</v>
      </c>
      <c r="U12" s="37">
        <v>197</v>
      </c>
      <c r="V12" s="22">
        <v>971</v>
      </c>
      <c r="W12" s="22">
        <v>0</v>
      </c>
      <c r="X12" s="22">
        <v>1500</v>
      </c>
      <c r="Y12" s="22">
        <v>250</v>
      </c>
      <c r="Z12" s="42">
        <v>1.9400000000000001E-2</v>
      </c>
      <c r="AA12" s="43">
        <v>242</v>
      </c>
      <c r="AB12" s="43">
        <v>5650</v>
      </c>
      <c r="AC12" s="4"/>
      <c r="AD12" s="8"/>
      <c r="AE12" s="19"/>
      <c r="AF12" s="5"/>
    </row>
    <row r="13" spans="1:32" s="18" customFormat="1" x14ac:dyDescent="0.25">
      <c r="A13" s="22">
        <v>10</v>
      </c>
      <c r="B13" s="37" t="s">
        <v>80</v>
      </c>
      <c r="C13" s="22" t="s">
        <v>369</v>
      </c>
      <c r="D13" s="41" t="s">
        <v>373</v>
      </c>
      <c r="E13" s="38">
        <v>27</v>
      </c>
      <c r="F13" s="38" t="s">
        <v>104</v>
      </c>
      <c r="G13" s="38" t="s">
        <v>538</v>
      </c>
      <c r="H13" s="38" t="s">
        <v>539</v>
      </c>
      <c r="I13" s="38" t="s">
        <v>77</v>
      </c>
      <c r="J13" s="38" t="s">
        <v>246</v>
      </c>
      <c r="K13" s="38" t="s">
        <v>75</v>
      </c>
      <c r="L13" s="38">
        <v>50</v>
      </c>
      <c r="M13" s="38">
        <v>20.903113999999999</v>
      </c>
      <c r="N13" s="38">
        <v>92.262021000000004</v>
      </c>
      <c r="O13" s="22" t="s">
        <v>260</v>
      </c>
      <c r="P13" s="22">
        <v>8.77</v>
      </c>
      <c r="Q13" s="37">
        <v>31.1</v>
      </c>
      <c r="R13" s="22">
        <v>396</v>
      </c>
      <c r="S13" s="22">
        <v>19.399999999999999</v>
      </c>
      <c r="T13" s="52">
        <v>6.8</v>
      </c>
      <c r="U13" s="37">
        <v>248</v>
      </c>
      <c r="V13" s="22">
        <v>1434</v>
      </c>
      <c r="W13" s="22">
        <v>0</v>
      </c>
      <c r="X13" s="22">
        <v>0</v>
      </c>
      <c r="Y13" s="22">
        <v>200</v>
      </c>
      <c r="Z13" s="42">
        <v>2.2100000000000002E-2</v>
      </c>
      <c r="AA13" s="43">
        <v>492</v>
      </c>
      <c r="AB13" s="43">
        <v>5890</v>
      </c>
      <c r="AC13" s="4"/>
      <c r="AD13" s="8"/>
      <c r="AE13" s="19"/>
      <c r="AF13" s="5"/>
    </row>
    <row r="14" spans="1:32" s="18" customFormat="1" x14ac:dyDescent="0.25">
      <c r="A14" s="22">
        <v>11</v>
      </c>
      <c r="B14" s="5" t="s">
        <v>297</v>
      </c>
      <c r="C14" s="22" t="s">
        <v>370</v>
      </c>
      <c r="D14" s="41" t="s">
        <v>373</v>
      </c>
      <c r="E14" s="5" t="s">
        <v>541</v>
      </c>
      <c r="F14" s="22"/>
      <c r="G14" s="22" t="s">
        <v>523</v>
      </c>
      <c r="H14" s="5" t="s">
        <v>297</v>
      </c>
      <c r="I14" s="22"/>
      <c r="J14" s="22"/>
      <c r="K14" s="22" t="s">
        <v>540</v>
      </c>
      <c r="L14" s="22">
        <v>140</v>
      </c>
      <c r="M14" s="22">
        <v>20.852971</v>
      </c>
      <c r="N14" s="22">
        <v>92.305117999999993</v>
      </c>
      <c r="O14" s="22" t="s">
        <v>260</v>
      </c>
      <c r="P14" s="22">
        <v>8.35</v>
      </c>
      <c r="Q14" s="22">
        <v>27.6</v>
      </c>
      <c r="R14" s="22">
        <v>179</v>
      </c>
      <c r="S14" s="22">
        <v>119</v>
      </c>
      <c r="T14" s="52">
        <v>3.06</v>
      </c>
      <c r="U14" s="22">
        <v>56</v>
      </c>
      <c r="V14" s="22">
        <v>282</v>
      </c>
      <c r="W14" s="22">
        <v>3100</v>
      </c>
      <c r="X14" s="22">
        <v>41100</v>
      </c>
      <c r="Y14" s="22">
        <v>10</v>
      </c>
      <c r="Z14" s="42">
        <v>1.1000000000000001E-3</v>
      </c>
      <c r="AA14" s="43">
        <v>324</v>
      </c>
      <c r="AB14" s="43">
        <v>3070</v>
      </c>
      <c r="AC14" s="5"/>
      <c r="AD14" s="19"/>
      <c r="AE14" s="19"/>
      <c r="AF14" s="5"/>
    </row>
    <row r="15" spans="1:32" s="18" customFormat="1" x14ac:dyDescent="0.25">
      <c r="A15" s="22">
        <v>12</v>
      </c>
      <c r="B15" s="37" t="s">
        <v>80</v>
      </c>
      <c r="C15" s="22" t="s">
        <v>371</v>
      </c>
      <c r="D15" s="41" t="s">
        <v>374</v>
      </c>
      <c r="E15" s="38">
        <v>7</v>
      </c>
      <c r="F15" s="38" t="s">
        <v>68</v>
      </c>
      <c r="G15" s="38" t="s">
        <v>542</v>
      </c>
      <c r="H15" s="38" t="s">
        <v>76</v>
      </c>
      <c r="I15" s="38" t="s">
        <v>77</v>
      </c>
      <c r="J15" s="38" t="s">
        <v>78</v>
      </c>
      <c r="K15" s="38" t="s">
        <v>79</v>
      </c>
      <c r="L15" s="38">
        <v>15</v>
      </c>
      <c r="M15" s="38">
        <v>21.203627999999998</v>
      </c>
      <c r="N15" s="38">
        <v>92.165471999999994</v>
      </c>
      <c r="O15" s="22" t="s">
        <v>260</v>
      </c>
      <c r="P15" s="22">
        <v>8.74</v>
      </c>
      <c r="Q15" s="22">
        <v>26.1</v>
      </c>
      <c r="R15" s="22">
        <v>164</v>
      </c>
      <c r="S15" s="22">
        <v>57.8</v>
      </c>
      <c r="T15" s="52">
        <v>4.96</v>
      </c>
      <c r="U15" s="37">
        <v>61</v>
      </c>
      <c r="V15" s="22">
        <v>141</v>
      </c>
      <c r="W15" s="22">
        <v>0</v>
      </c>
      <c r="X15" s="22">
        <v>300</v>
      </c>
      <c r="Y15" s="22">
        <v>20</v>
      </c>
      <c r="Z15" s="42">
        <v>5.0000000000000001E-3</v>
      </c>
      <c r="AA15" s="43">
        <v>144</v>
      </c>
      <c r="AB15" s="43">
        <v>1600</v>
      </c>
      <c r="AC15" s="4"/>
      <c r="AD15" s="8"/>
      <c r="AE15" s="19"/>
      <c r="AF15" s="5"/>
    </row>
    <row r="16" spans="1:32" s="18" customFormat="1" x14ac:dyDescent="0.25">
      <c r="A16" s="22">
        <v>13</v>
      </c>
      <c r="B16" s="37" t="s">
        <v>80</v>
      </c>
      <c r="C16" s="22" t="s">
        <v>372</v>
      </c>
      <c r="D16" s="41" t="s">
        <v>374</v>
      </c>
      <c r="E16" s="38">
        <v>7</v>
      </c>
      <c r="F16" s="38" t="s">
        <v>68</v>
      </c>
      <c r="G16" s="38" t="s">
        <v>84</v>
      </c>
      <c r="H16" s="38" t="s">
        <v>247</v>
      </c>
      <c r="I16" s="38" t="s">
        <v>85</v>
      </c>
      <c r="J16" s="38" t="s">
        <v>543</v>
      </c>
      <c r="K16" s="38" t="s">
        <v>71</v>
      </c>
      <c r="L16" s="38">
        <v>30</v>
      </c>
      <c r="M16" s="38">
        <v>21.201930000000001</v>
      </c>
      <c r="N16" s="38">
        <v>92.163878999999994</v>
      </c>
      <c r="O16" s="22" t="s">
        <v>260</v>
      </c>
      <c r="P16" s="22">
        <v>8.4600000000000009</v>
      </c>
      <c r="Q16" s="22">
        <v>25</v>
      </c>
      <c r="R16" s="22">
        <v>205</v>
      </c>
      <c r="S16" s="22">
        <v>24.2</v>
      </c>
      <c r="T16" s="52">
        <v>3.6</v>
      </c>
      <c r="U16" s="37">
        <v>39</v>
      </c>
      <c r="V16" s="22">
        <v>189</v>
      </c>
      <c r="W16" s="22">
        <v>3400</v>
      </c>
      <c r="X16" s="22">
        <v>35000</v>
      </c>
      <c r="Y16" s="22">
        <v>10</v>
      </c>
      <c r="Z16" s="42">
        <v>3.3999999999999998E-3</v>
      </c>
      <c r="AA16" s="43">
        <v>120</v>
      </c>
      <c r="AB16" s="43">
        <v>2090</v>
      </c>
      <c r="AC16" s="4"/>
      <c r="AD16" s="8"/>
      <c r="AE16" s="19"/>
      <c r="AF16" s="5"/>
    </row>
    <row r="17" spans="1:32" s="18" customFormat="1" x14ac:dyDescent="0.25">
      <c r="A17" s="22">
        <v>14</v>
      </c>
      <c r="B17" s="37" t="s">
        <v>80</v>
      </c>
      <c r="C17" s="22" t="s">
        <v>375</v>
      </c>
      <c r="D17" s="41" t="s">
        <v>374</v>
      </c>
      <c r="E17" s="38">
        <v>7</v>
      </c>
      <c r="F17" s="38" t="s">
        <v>68</v>
      </c>
      <c r="G17" s="38" t="s">
        <v>95</v>
      </c>
      <c r="H17" s="38" t="s">
        <v>96</v>
      </c>
      <c r="I17" s="38" t="s">
        <v>85</v>
      </c>
      <c r="J17" s="38" t="s">
        <v>544</v>
      </c>
      <c r="K17" s="38" t="s">
        <v>75</v>
      </c>
      <c r="L17" s="38">
        <v>45</v>
      </c>
      <c r="M17" s="38">
        <v>21.201718</v>
      </c>
      <c r="N17" s="38">
        <v>92.162549999999996</v>
      </c>
      <c r="O17" s="22" t="s">
        <v>260</v>
      </c>
      <c r="P17" s="22">
        <v>8.68</v>
      </c>
      <c r="Q17" s="22">
        <v>24.3</v>
      </c>
      <c r="R17" s="22">
        <v>353.3</v>
      </c>
      <c r="S17" s="22">
        <v>29.3</v>
      </c>
      <c r="T17" s="52">
        <v>62.6</v>
      </c>
      <c r="U17" s="37">
        <v>265</v>
      </c>
      <c r="V17" s="22">
        <v>1004</v>
      </c>
      <c r="W17" s="22">
        <v>200</v>
      </c>
      <c r="X17" s="22">
        <v>2600</v>
      </c>
      <c r="Y17" s="22">
        <v>66.66</v>
      </c>
      <c r="Z17" s="44">
        <v>1.9300000000000001E-2</v>
      </c>
      <c r="AA17" s="45">
        <v>104</v>
      </c>
      <c r="AB17" s="45">
        <v>6670</v>
      </c>
      <c r="AC17" s="4"/>
      <c r="AD17" s="8"/>
      <c r="AE17" s="19"/>
      <c r="AF17" s="5"/>
    </row>
    <row r="18" spans="1:32" s="18" customFormat="1" x14ac:dyDescent="0.25">
      <c r="A18" s="22">
        <v>15</v>
      </c>
      <c r="B18" s="37" t="s">
        <v>80</v>
      </c>
      <c r="C18" s="22" t="s">
        <v>376</v>
      </c>
      <c r="D18" s="41" t="s">
        <v>374</v>
      </c>
      <c r="E18" s="38">
        <v>7</v>
      </c>
      <c r="F18" s="38" t="s">
        <v>68</v>
      </c>
      <c r="G18" s="38" t="s">
        <v>91</v>
      </c>
      <c r="H18" s="38" t="s">
        <v>94</v>
      </c>
      <c r="I18" s="38" t="s">
        <v>92</v>
      </c>
      <c r="J18" s="38" t="s">
        <v>546</v>
      </c>
      <c r="K18" s="39" t="s">
        <v>75</v>
      </c>
      <c r="L18" s="40">
        <v>15</v>
      </c>
      <c r="M18" s="38">
        <v>21.201747000000001</v>
      </c>
      <c r="N18" s="39">
        <v>92.161197999999999</v>
      </c>
      <c r="O18" s="22" t="s">
        <v>260</v>
      </c>
      <c r="P18" s="22">
        <v>8.6</v>
      </c>
      <c r="Q18" s="22">
        <v>25.8</v>
      </c>
      <c r="R18" s="22">
        <v>385</v>
      </c>
      <c r="S18" s="22">
        <v>41</v>
      </c>
      <c r="T18" s="52">
        <v>25.6</v>
      </c>
      <c r="U18" s="37">
        <v>178</v>
      </c>
      <c r="V18" s="22">
        <v>714</v>
      </c>
      <c r="W18" s="22">
        <v>100</v>
      </c>
      <c r="X18" s="22">
        <v>1100</v>
      </c>
      <c r="Y18" s="22">
        <v>100</v>
      </c>
      <c r="Z18" s="44">
        <v>1.6299999999999999E-2</v>
      </c>
      <c r="AA18" s="45">
        <v>188</v>
      </c>
      <c r="AB18" s="45">
        <v>6200</v>
      </c>
      <c r="AC18" s="4"/>
      <c r="AD18" s="8"/>
      <c r="AE18" s="19"/>
      <c r="AF18" s="5"/>
    </row>
    <row r="19" spans="1:32" s="18" customFormat="1" ht="13.9" customHeight="1" x14ac:dyDescent="0.25">
      <c r="A19" s="22">
        <v>16</v>
      </c>
      <c r="B19" s="37" t="s">
        <v>80</v>
      </c>
      <c r="C19" s="22" t="s">
        <v>377</v>
      </c>
      <c r="D19" s="41" t="s">
        <v>374</v>
      </c>
      <c r="E19" s="38">
        <v>7</v>
      </c>
      <c r="F19" s="38" t="s">
        <v>68</v>
      </c>
      <c r="G19" s="38" t="s">
        <v>93</v>
      </c>
      <c r="H19" s="38" t="s">
        <v>94</v>
      </c>
      <c r="I19" s="38" t="s">
        <v>92</v>
      </c>
      <c r="J19" s="38" t="s">
        <v>545</v>
      </c>
      <c r="K19" s="39" t="s">
        <v>75</v>
      </c>
      <c r="L19" s="40">
        <v>15</v>
      </c>
      <c r="M19" s="38">
        <v>21.200828000000001</v>
      </c>
      <c r="N19" s="39">
        <v>92.159737000000007</v>
      </c>
      <c r="O19" s="22" t="s">
        <v>260</v>
      </c>
      <c r="P19" s="22">
        <v>8.26</v>
      </c>
      <c r="Q19" s="22">
        <v>25.6</v>
      </c>
      <c r="R19" s="22">
        <v>417</v>
      </c>
      <c r="S19" s="22">
        <v>26.3</v>
      </c>
      <c r="T19" s="52">
        <v>103</v>
      </c>
      <c r="U19" s="37">
        <v>370</v>
      </c>
      <c r="V19" s="22">
        <v>1126</v>
      </c>
      <c r="W19" s="22">
        <v>1000</v>
      </c>
      <c r="X19" s="22">
        <v>1500</v>
      </c>
      <c r="Y19" s="22">
        <v>300</v>
      </c>
      <c r="Z19" s="42">
        <v>1.7100000000000001E-2</v>
      </c>
      <c r="AA19" s="43">
        <v>120</v>
      </c>
      <c r="AB19" s="43">
        <v>7710</v>
      </c>
      <c r="AC19" s="4"/>
      <c r="AD19" s="8"/>
      <c r="AE19" s="19"/>
      <c r="AF19" s="5"/>
    </row>
    <row r="20" spans="1:32" s="18" customFormat="1" x14ac:dyDescent="0.25">
      <c r="A20" s="22">
        <v>17</v>
      </c>
      <c r="B20" s="37" t="s">
        <v>80</v>
      </c>
      <c r="C20" s="22" t="s">
        <v>378</v>
      </c>
      <c r="D20" s="41" t="s">
        <v>374</v>
      </c>
      <c r="E20" s="38">
        <v>7</v>
      </c>
      <c r="F20" s="38" t="s">
        <v>68</v>
      </c>
      <c r="G20" s="38" t="s">
        <v>86</v>
      </c>
      <c r="H20" s="38" t="s">
        <v>152</v>
      </c>
      <c r="I20" s="38" t="s">
        <v>85</v>
      </c>
      <c r="J20" s="38" t="s">
        <v>347</v>
      </c>
      <c r="K20" s="38" t="s">
        <v>71</v>
      </c>
      <c r="L20" s="38">
        <v>20</v>
      </c>
      <c r="M20" s="39">
        <v>21.203308</v>
      </c>
      <c r="N20" s="39">
        <v>92.161827000000002</v>
      </c>
      <c r="O20" s="22" t="s">
        <v>260</v>
      </c>
      <c r="P20" s="22">
        <v>8.14</v>
      </c>
      <c r="Q20" s="22">
        <v>26.8</v>
      </c>
      <c r="R20" s="22">
        <v>308.7</v>
      </c>
      <c r="S20" s="22">
        <v>30.4</v>
      </c>
      <c r="T20" s="52">
        <v>112.8</v>
      </c>
      <c r="U20" s="37">
        <v>480</v>
      </c>
      <c r="V20" s="22">
        <v>1343</v>
      </c>
      <c r="W20" s="22">
        <v>0</v>
      </c>
      <c r="X20" s="22">
        <v>500</v>
      </c>
      <c r="Y20" s="22">
        <v>400</v>
      </c>
      <c r="Z20" s="42">
        <v>2.7099999999999999E-2</v>
      </c>
      <c r="AA20" s="43">
        <v>152</v>
      </c>
      <c r="AB20" s="43">
        <v>7910</v>
      </c>
      <c r="AC20" s="4"/>
      <c r="AD20" s="8"/>
      <c r="AE20" s="19"/>
      <c r="AF20" s="5"/>
    </row>
    <row r="21" spans="1:32" s="18" customFormat="1" x14ac:dyDescent="0.25">
      <c r="A21" s="22">
        <v>18</v>
      </c>
      <c r="B21" s="37" t="s">
        <v>80</v>
      </c>
      <c r="C21" s="22" t="s">
        <v>379</v>
      </c>
      <c r="D21" s="41" t="s">
        <v>374</v>
      </c>
      <c r="E21" s="38">
        <v>7</v>
      </c>
      <c r="F21" s="38" t="s">
        <v>68</v>
      </c>
      <c r="G21" s="38" t="s">
        <v>547</v>
      </c>
      <c r="H21" s="38" t="s">
        <v>245</v>
      </c>
      <c r="I21" s="38" t="s">
        <v>69</v>
      </c>
      <c r="J21" s="38" t="s">
        <v>70</v>
      </c>
      <c r="K21" s="38" t="s">
        <v>71</v>
      </c>
      <c r="L21" s="38">
        <v>15</v>
      </c>
      <c r="M21" s="38">
        <v>21.20871</v>
      </c>
      <c r="N21" s="38">
        <v>92.154499999999999</v>
      </c>
      <c r="O21" s="22" t="s">
        <v>260</v>
      </c>
      <c r="P21" s="22">
        <v>8.9600000000000009</v>
      </c>
      <c r="Q21" s="22">
        <v>25.6</v>
      </c>
      <c r="R21" s="22">
        <v>443.1</v>
      </c>
      <c r="S21" s="22">
        <v>29.6</v>
      </c>
      <c r="T21" s="52">
        <v>39.4</v>
      </c>
      <c r="U21" s="37">
        <v>448</v>
      </c>
      <c r="V21" s="22">
        <v>1226</v>
      </c>
      <c r="W21" s="22">
        <v>1000</v>
      </c>
      <c r="X21" s="22">
        <v>2100</v>
      </c>
      <c r="Y21" s="22">
        <v>266.66000000000003</v>
      </c>
      <c r="Z21" s="42">
        <v>1.83E-2</v>
      </c>
      <c r="AA21" s="43">
        <v>600</v>
      </c>
      <c r="AB21" s="43">
        <v>3260</v>
      </c>
      <c r="AC21" s="4"/>
      <c r="AD21" s="8"/>
      <c r="AE21" s="19"/>
      <c r="AF21" s="5"/>
    </row>
    <row r="22" spans="1:32" s="18" customFormat="1" x14ac:dyDescent="0.25">
      <c r="A22" s="22">
        <v>19</v>
      </c>
      <c r="B22" s="37" t="s">
        <v>80</v>
      </c>
      <c r="C22" s="22" t="s">
        <v>380</v>
      </c>
      <c r="D22" s="41" t="s">
        <v>374</v>
      </c>
      <c r="E22" s="38">
        <v>7</v>
      </c>
      <c r="F22" s="38" t="s">
        <v>68</v>
      </c>
      <c r="G22" s="38" t="s">
        <v>73</v>
      </c>
      <c r="H22" s="38" t="s">
        <v>244</v>
      </c>
      <c r="I22" s="38" t="s">
        <v>69</v>
      </c>
      <c r="J22" s="38" t="s">
        <v>72</v>
      </c>
      <c r="K22" s="38" t="s">
        <v>75</v>
      </c>
      <c r="L22" s="38">
        <v>15</v>
      </c>
      <c r="M22" s="38">
        <v>21.2026349</v>
      </c>
      <c r="N22" s="38">
        <v>92.165074899999993</v>
      </c>
      <c r="O22" s="22" t="s">
        <v>260</v>
      </c>
      <c r="P22" s="22">
        <v>8.74</v>
      </c>
      <c r="Q22" s="22">
        <v>26.1</v>
      </c>
      <c r="R22" s="22">
        <v>305.10000000000002</v>
      </c>
      <c r="S22" s="22">
        <v>25.7</v>
      </c>
      <c r="T22" s="52">
        <v>37.200000000000003</v>
      </c>
      <c r="U22" s="37">
        <v>79</v>
      </c>
      <c r="V22" s="22">
        <v>410</v>
      </c>
      <c r="W22" s="22">
        <v>300</v>
      </c>
      <c r="X22" s="22">
        <v>12700</v>
      </c>
      <c r="Y22" s="22">
        <v>20</v>
      </c>
      <c r="Z22" s="42">
        <v>1.11E-2</v>
      </c>
      <c r="AA22" s="43">
        <v>112</v>
      </c>
      <c r="AB22" s="43">
        <v>2210</v>
      </c>
      <c r="AC22" s="5"/>
      <c r="AD22" s="19"/>
      <c r="AE22" s="19"/>
      <c r="AF22" s="5"/>
    </row>
    <row r="23" spans="1:32" s="18" customFormat="1" ht="25.5" x14ac:dyDescent="0.25">
      <c r="A23" s="22">
        <v>20</v>
      </c>
      <c r="B23" s="22" t="s">
        <v>126</v>
      </c>
      <c r="C23" s="22" t="s">
        <v>381</v>
      </c>
      <c r="D23" s="41" t="s">
        <v>374</v>
      </c>
      <c r="E23" s="22" t="s">
        <v>123</v>
      </c>
      <c r="F23" s="22" t="s">
        <v>124</v>
      </c>
      <c r="G23" s="22" t="s">
        <v>125</v>
      </c>
      <c r="H23" s="22" t="s">
        <v>105</v>
      </c>
      <c r="I23" s="22"/>
      <c r="J23" s="22"/>
      <c r="K23" s="86" t="s">
        <v>135</v>
      </c>
      <c r="L23" s="22">
        <v>50</v>
      </c>
      <c r="M23" s="22">
        <v>21.18364</v>
      </c>
      <c r="N23" s="22">
        <v>92.156369999999995</v>
      </c>
      <c r="O23" s="22" t="s">
        <v>260</v>
      </c>
      <c r="P23" s="22">
        <v>8.8000000000000007</v>
      </c>
      <c r="Q23" s="22">
        <v>27.8</v>
      </c>
      <c r="R23" s="22">
        <v>208.8</v>
      </c>
      <c r="S23" s="22">
        <v>19.8</v>
      </c>
      <c r="T23" s="52">
        <v>51.6</v>
      </c>
      <c r="U23" s="22">
        <v>275</v>
      </c>
      <c r="V23" s="22">
        <v>552</v>
      </c>
      <c r="W23" s="22">
        <v>300</v>
      </c>
      <c r="X23" s="22">
        <v>22300</v>
      </c>
      <c r="Y23" s="22">
        <v>166.66</v>
      </c>
      <c r="Z23" s="42">
        <v>9.7999999999999997E-3</v>
      </c>
      <c r="AA23" s="43">
        <v>120</v>
      </c>
      <c r="AB23" s="43">
        <v>1590</v>
      </c>
      <c r="AC23" s="5"/>
      <c r="AD23" s="19"/>
      <c r="AE23" s="19"/>
      <c r="AF23" s="5"/>
    </row>
    <row r="24" spans="1:32" s="18" customFormat="1" x14ac:dyDescent="0.25">
      <c r="A24" s="22">
        <v>21</v>
      </c>
      <c r="B24" s="22" t="s">
        <v>110</v>
      </c>
      <c r="C24" s="22" t="s">
        <v>382</v>
      </c>
      <c r="D24" s="41">
        <v>45691</v>
      </c>
      <c r="E24" s="22" t="s">
        <v>136</v>
      </c>
      <c r="F24" s="22" t="s">
        <v>104</v>
      </c>
      <c r="G24" s="22" t="s">
        <v>137</v>
      </c>
      <c r="H24" s="22" t="s">
        <v>138</v>
      </c>
      <c r="I24" s="22" t="s">
        <v>85</v>
      </c>
      <c r="J24" s="22" t="s">
        <v>139</v>
      </c>
      <c r="K24" s="86" t="s">
        <v>135</v>
      </c>
      <c r="L24" s="22">
        <v>455</v>
      </c>
      <c r="M24" s="22">
        <v>21.210239999999999</v>
      </c>
      <c r="N24" s="22">
        <v>92.169786999999999</v>
      </c>
      <c r="O24" s="22" t="s">
        <v>260</v>
      </c>
      <c r="P24" s="22">
        <v>8.4499999999999993</v>
      </c>
      <c r="Q24" s="22">
        <v>28.4</v>
      </c>
      <c r="R24" s="22">
        <v>195</v>
      </c>
      <c r="S24" s="22">
        <v>352</v>
      </c>
      <c r="T24" s="52">
        <v>40</v>
      </c>
      <c r="U24" s="22">
        <v>91</v>
      </c>
      <c r="V24" s="22">
        <v>395</v>
      </c>
      <c r="W24" s="22">
        <v>100</v>
      </c>
      <c r="X24" s="22">
        <v>31300</v>
      </c>
      <c r="Y24" s="22">
        <v>140</v>
      </c>
      <c r="Z24" s="42">
        <v>1.84E-2</v>
      </c>
      <c r="AA24" s="43">
        <v>196</v>
      </c>
      <c r="AB24" s="43">
        <v>8460</v>
      </c>
      <c r="AC24" s="5"/>
      <c r="AD24" s="19"/>
      <c r="AE24" s="19"/>
      <c r="AF24" s="5"/>
    </row>
    <row r="25" spans="1:32" s="18" customFormat="1" x14ac:dyDescent="0.25">
      <c r="A25" s="22">
        <v>22</v>
      </c>
      <c r="B25" s="22" t="s">
        <v>110</v>
      </c>
      <c r="C25" s="22" t="s">
        <v>383</v>
      </c>
      <c r="D25" s="41" t="s">
        <v>440</v>
      </c>
      <c r="E25" s="38" t="s">
        <v>109</v>
      </c>
      <c r="F25" s="38" t="s">
        <v>104</v>
      </c>
      <c r="G25" s="38" t="s">
        <v>548</v>
      </c>
      <c r="H25" s="38" t="s">
        <v>549</v>
      </c>
      <c r="I25" s="38" t="s">
        <v>90</v>
      </c>
      <c r="J25" s="38" t="s">
        <v>142</v>
      </c>
      <c r="K25" s="38" t="s">
        <v>75</v>
      </c>
      <c r="L25" s="38">
        <v>15</v>
      </c>
      <c r="M25" s="38">
        <v>21.219363000000001</v>
      </c>
      <c r="N25" s="38">
        <v>92.151212000000001</v>
      </c>
      <c r="O25" s="22" t="s">
        <v>260</v>
      </c>
      <c r="P25" s="22">
        <v>7.97</v>
      </c>
      <c r="Q25" s="22">
        <v>25.1</v>
      </c>
      <c r="R25" s="22">
        <v>848</v>
      </c>
      <c r="S25" s="22">
        <v>25.1</v>
      </c>
      <c r="T25" s="52">
        <v>95</v>
      </c>
      <c r="U25" s="37">
        <v>187</v>
      </c>
      <c r="V25" s="22">
        <v>479</v>
      </c>
      <c r="W25" s="22">
        <v>0</v>
      </c>
      <c r="X25" s="22">
        <v>5700</v>
      </c>
      <c r="Y25" s="22">
        <v>200</v>
      </c>
      <c r="Z25" s="42">
        <v>1.2200000000000001E-2</v>
      </c>
      <c r="AA25" s="43">
        <v>720</v>
      </c>
      <c r="AB25" s="43">
        <v>3190</v>
      </c>
      <c r="AC25" s="5"/>
      <c r="AD25" s="19"/>
      <c r="AE25" s="19"/>
      <c r="AF25" s="5"/>
    </row>
    <row r="26" spans="1:32" x14ac:dyDescent="0.25">
      <c r="A26" s="22">
        <v>23</v>
      </c>
      <c r="B26" s="22" t="s">
        <v>110</v>
      </c>
      <c r="C26" s="22" t="s">
        <v>384</v>
      </c>
      <c r="D26" s="41" t="s">
        <v>441</v>
      </c>
      <c r="E26" s="38" t="s">
        <v>111</v>
      </c>
      <c r="F26" s="38" t="s">
        <v>104</v>
      </c>
      <c r="G26" s="38" t="s">
        <v>112</v>
      </c>
      <c r="H26" s="38" t="s">
        <v>550</v>
      </c>
      <c r="I26" s="38" t="s">
        <v>85</v>
      </c>
      <c r="J26" s="38" t="s">
        <v>347</v>
      </c>
      <c r="K26" s="38" t="s">
        <v>75</v>
      </c>
      <c r="L26" s="38">
        <v>50</v>
      </c>
      <c r="M26" s="38">
        <v>21.061299999999999</v>
      </c>
      <c r="N26" s="38">
        <v>92.153761000000003</v>
      </c>
      <c r="O26" s="22" t="s">
        <v>260</v>
      </c>
      <c r="P26" s="37">
        <v>8.5299999999999994</v>
      </c>
      <c r="Q26" s="22">
        <v>25.2</v>
      </c>
      <c r="R26" s="37">
        <v>1120</v>
      </c>
      <c r="S26" s="37">
        <v>29.4</v>
      </c>
      <c r="T26" s="51">
        <v>96.2</v>
      </c>
      <c r="U26" s="37">
        <v>480</v>
      </c>
      <c r="V26" s="37">
        <v>1116</v>
      </c>
      <c r="W26" s="37">
        <v>0</v>
      </c>
      <c r="X26" s="37">
        <v>0</v>
      </c>
      <c r="Y26" s="37">
        <v>150</v>
      </c>
      <c r="Z26" s="42">
        <v>2.4E-2</v>
      </c>
      <c r="AA26" s="43">
        <v>760</v>
      </c>
      <c r="AB26" s="43">
        <v>4380</v>
      </c>
      <c r="AC26" s="5"/>
      <c r="AD26" s="19"/>
      <c r="AE26" s="8"/>
      <c r="AF26" s="4"/>
    </row>
    <row r="27" spans="1:32" s="18" customFormat="1" x14ac:dyDescent="0.25">
      <c r="A27" s="22">
        <v>24</v>
      </c>
      <c r="B27" s="37" t="s">
        <v>131</v>
      </c>
      <c r="C27" s="22" t="s">
        <v>385</v>
      </c>
      <c r="D27" s="41" t="s">
        <v>441</v>
      </c>
      <c r="E27" s="22" t="s">
        <v>551</v>
      </c>
      <c r="F27" s="38" t="s">
        <v>134</v>
      </c>
      <c r="G27" s="38" t="s">
        <v>552</v>
      </c>
      <c r="H27" s="38" t="s">
        <v>553</v>
      </c>
      <c r="I27" s="38" t="s">
        <v>90</v>
      </c>
      <c r="J27" s="38" t="s">
        <v>554</v>
      </c>
      <c r="K27" s="38" t="s">
        <v>75</v>
      </c>
      <c r="L27" s="38">
        <v>64</v>
      </c>
      <c r="M27" s="38">
        <v>21.206764</v>
      </c>
      <c r="N27" s="38">
        <v>92.159801000000002</v>
      </c>
      <c r="O27" s="22" t="s">
        <v>260</v>
      </c>
      <c r="P27" s="22">
        <v>8.61</v>
      </c>
      <c r="Q27" s="22">
        <v>28.6</v>
      </c>
      <c r="R27" s="22">
        <v>314</v>
      </c>
      <c r="S27" s="22">
        <v>338</v>
      </c>
      <c r="T27" s="52">
        <v>8.52</v>
      </c>
      <c r="U27" s="37">
        <v>384</v>
      </c>
      <c r="V27" s="22">
        <v>493</v>
      </c>
      <c r="W27" s="22">
        <v>6700</v>
      </c>
      <c r="X27" s="22">
        <v>36700</v>
      </c>
      <c r="Y27" s="22">
        <v>100</v>
      </c>
      <c r="Z27" s="42">
        <v>2.2499999999999999E-2</v>
      </c>
      <c r="AA27" s="43">
        <v>840</v>
      </c>
      <c r="AB27" s="43">
        <v>3260</v>
      </c>
      <c r="AC27" s="5"/>
      <c r="AD27" s="19"/>
      <c r="AE27" s="19"/>
      <c r="AF27" s="5"/>
    </row>
    <row r="28" spans="1:32" x14ac:dyDescent="0.25">
      <c r="A28" s="22">
        <v>25</v>
      </c>
      <c r="B28" s="37" t="s">
        <v>134</v>
      </c>
      <c r="C28" s="22" t="s">
        <v>386</v>
      </c>
      <c r="D28" s="41" t="s">
        <v>441</v>
      </c>
      <c r="E28" s="38">
        <v>12</v>
      </c>
      <c r="F28" s="38" t="s">
        <v>131</v>
      </c>
      <c r="G28" s="38" t="s">
        <v>132</v>
      </c>
      <c r="H28" s="38" t="s">
        <v>555</v>
      </c>
      <c r="I28" s="38" t="s">
        <v>133</v>
      </c>
      <c r="J28" s="38" t="s">
        <v>83</v>
      </c>
      <c r="K28" s="38" t="s">
        <v>75</v>
      </c>
      <c r="L28" s="38">
        <v>36</v>
      </c>
      <c r="M28" s="38">
        <v>21.181536000000001</v>
      </c>
      <c r="N28" s="38">
        <v>92.148048000000003</v>
      </c>
      <c r="O28" s="22" t="s">
        <v>260</v>
      </c>
      <c r="P28" s="37">
        <v>9</v>
      </c>
      <c r="Q28" s="37">
        <v>29.5</v>
      </c>
      <c r="R28" s="37">
        <v>338</v>
      </c>
      <c r="S28" s="37">
        <v>178</v>
      </c>
      <c r="T28" s="51">
        <v>26.2</v>
      </c>
      <c r="U28" s="37">
        <v>365</v>
      </c>
      <c r="V28" s="37">
        <v>677</v>
      </c>
      <c r="W28" s="37">
        <v>0</v>
      </c>
      <c r="X28" s="37">
        <v>6500</v>
      </c>
      <c r="Y28" s="37">
        <v>30</v>
      </c>
      <c r="Z28" s="44">
        <v>1.8200000000000001E-2</v>
      </c>
      <c r="AA28" s="45">
        <v>144</v>
      </c>
      <c r="AB28" s="45">
        <v>1560</v>
      </c>
      <c r="AC28" s="5"/>
      <c r="AD28" s="19"/>
      <c r="AE28" s="8"/>
      <c r="AF28" s="4"/>
    </row>
    <row r="29" spans="1:32" s="18" customFormat="1" x14ac:dyDescent="0.25">
      <c r="A29" s="22">
        <v>26</v>
      </c>
      <c r="B29" s="37" t="s">
        <v>214</v>
      </c>
      <c r="C29" s="22" t="s">
        <v>387</v>
      </c>
      <c r="D29" s="41" t="s">
        <v>441</v>
      </c>
      <c r="E29" s="38">
        <v>12</v>
      </c>
      <c r="F29" s="38" t="s">
        <v>115</v>
      </c>
      <c r="G29" s="38" t="s">
        <v>120</v>
      </c>
      <c r="H29" s="38" t="s">
        <v>556</v>
      </c>
      <c r="I29" s="38" t="s">
        <v>77</v>
      </c>
      <c r="J29" s="38" t="s">
        <v>121</v>
      </c>
      <c r="K29" s="38" t="s">
        <v>118</v>
      </c>
      <c r="L29" s="38">
        <v>18.600000000000001</v>
      </c>
      <c r="M29" s="38">
        <v>21.182407000000001</v>
      </c>
      <c r="N29" s="38">
        <v>92.148054999999999</v>
      </c>
      <c r="O29" s="22" t="s">
        <v>260</v>
      </c>
      <c r="P29" s="22">
        <v>7.91</v>
      </c>
      <c r="Q29" s="22">
        <v>27.2</v>
      </c>
      <c r="R29" s="22">
        <v>188</v>
      </c>
      <c r="S29" s="22">
        <v>49.7</v>
      </c>
      <c r="T29" s="52">
        <v>1.5</v>
      </c>
      <c r="U29" s="37">
        <v>76</v>
      </c>
      <c r="V29" s="22">
        <v>149</v>
      </c>
      <c r="W29" s="22">
        <v>0</v>
      </c>
      <c r="X29" s="22">
        <v>1900</v>
      </c>
      <c r="Y29" s="22">
        <v>100</v>
      </c>
      <c r="Z29" s="42">
        <v>1.8100000000000002E-2</v>
      </c>
      <c r="AA29" s="43">
        <v>1000</v>
      </c>
      <c r="AB29" s="43">
        <v>1430</v>
      </c>
      <c r="AC29" s="5"/>
      <c r="AD29" s="19"/>
      <c r="AE29" s="19"/>
      <c r="AF29" s="5"/>
    </row>
    <row r="30" spans="1:32" s="18" customFormat="1" x14ac:dyDescent="0.25">
      <c r="A30" s="22">
        <v>27</v>
      </c>
      <c r="B30" s="37" t="s">
        <v>214</v>
      </c>
      <c r="C30" s="22" t="s">
        <v>388</v>
      </c>
      <c r="D30" s="41" t="s">
        <v>441</v>
      </c>
      <c r="E30" s="38">
        <v>12</v>
      </c>
      <c r="F30" s="38" t="s">
        <v>115</v>
      </c>
      <c r="G30" s="38" t="s">
        <v>122</v>
      </c>
      <c r="H30" s="38" t="s">
        <v>557</v>
      </c>
      <c r="I30" s="38" t="s">
        <v>77</v>
      </c>
      <c r="J30" s="38" t="s">
        <v>121</v>
      </c>
      <c r="K30" s="38" t="s">
        <v>118</v>
      </c>
      <c r="L30" s="38">
        <v>18.600000000000001</v>
      </c>
      <c r="M30" s="38">
        <v>21.183130999999999</v>
      </c>
      <c r="N30" s="38">
        <v>92.148336</v>
      </c>
      <c r="O30" s="22" t="s">
        <v>260</v>
      </c>
      <c r="P30" s="22">
        <v>7.92</v>
      </c>
      <c r="Q30" s="22">
        <v>27.3</v>
      </c>
      <c r="R30" s="22">
        <v>788</v>
      </c>
      <c r="S30" s="22">
        <v>27</v>
      </c>
      <c r="T30" s="52">
        <v>32.4</v>
      </c>
      <c r="U30" s="37">
        <v>306</v>
      </c>
      <c r="V30" s="22">
        <v>497</v>
      </c>
      <c r="W30" s="22">
        <v>0</v>
      </c>
      <c r="X30" s="22">
        <v>0</v>
      </c>
      <c r="Y30" s="22">
        <v>60</v>
      </c>
      <c r="Z30" s="44">
        <v>1.24E-2</v>
      </c>
      <c r="AA30" s="45">
        <v>840</v>
      </c>
      <c r="AB30" s="45">
        <v>3100</v>
      </c>
      <c r="AC30" s="5"/>
      <c r="AD30" s="19"/>
      <c r="AE30" s="19"/>
      <c r="AF30" s="5"/>
    </row>
    <row r="31" spans="1:32" s="18" customFormat="1" x14ac:dyDescent="0.25">
      <c r="A31" s="22">
        <v>28</v>
      </c>
      <c r="B31" s="37" t="s">
        <v>214</v>
      </c>
      <c r="C31" s="22" t="s">
        <v>389</v>
      </c>
      <c r="D31" s="41" t="s">
        <v>441</v>
      </c>
      <c r="E31" s="38">
        <v>12</v>
      </c>
      <c r="F31" s="38" t="s">
        <v>115</v>
      </c>
      <c r="G31" s="38" t="s">
        <v>116</v>
      </c>
      <c r="H31" s="38" t="s">
        <v>558</v>
      </c>
      <c r="I31" s="38" t="s">
        <v>101</v>
      </c>
      <c r="J31" s="38" t="s">
        <v>117</v>
      </c>
      <c r="K31" s="38" t="s">
        <v>118</v>
      </c>
      <c r="L31" s="38">
        <v>18.600000000000001</v>
      </c>
      <c r="M31" s="38">
        <v>21.178791</v>
      </c>
      <c r="N31" s="38">
        <v>92.153875999999997</v>
      </c>
      <c r="O31" s="22" t="s">
        <v>260</v>
      </c>
      <c r="P31" s="22">
        <v>8.24</v>
      </c>
      <c r="Q31" s="22">
        <v>27.4</v>
      </c>
      <c r="R31" s="22">
        <v>125.2</v>
      </c>
      <c r="S31" s="22">
        <v>65.3</v>
      </c>
      <c r="T31" s="52">
        <v>19.46</v>
      </c>
      <c r="U31" s="37">
        <v>45</v>
      </c>
      <c r="V31" s="22">
        <v>172</v>
      </c>
      <c r="W31" s="22">
        <v>0</v>
      </c>
      <c r="X31" s="22">
        <v>100</v>
      </c>
      <c r="Y31" s="22">
        <v>200</v>
      </c>
      <c r="Z31" s="44">
        <v>1.0200000000000001E-2</v>
      </c>
      <c r="AA31" s="45">
        <v>80</v>
      </c>
      <c r="AB31" s="45">
        <v>900</v>
      </c>
      <c r="AC31" s="4"/>
      <c r="AD31" s="8"/>
      <c r="AE31" s="5"/>
      <c r="AF31" s="5"/>
    </row>
    <row r="32" spans="1:32" s="18" customFormat="1" x14ac:dyDescent="0.25">
      <c r="A32" s="22">
        <v>29</v>
      </c>
      <c r="B32" s="37" t="s">
        <v>214</v>
      </c>
      <c r="C32" s="22" t="s">
        <v>390</v>
      </c>
      <c r="D32" s="41" t="s">
        <v>441</v>
      </c>
      <c r="E32" s="38">
        <v>12</v>
      </c>
      <c r="F32" s="38" t="s">
        <v>115</v>
      </c>
      <c r="G32" s="38" t="s">
        <v>119</v>
      </c>
      <c r="H32" s="38" t="s">
        <v>559</v>
      </c>
      <c r="I32" s="38" t="s">
        <v>101</v>
      </c>
      <c r="J32" s="38" t="s">
        <v>117</v>
      </c>
      <c r="K32" s="38" t="s">
        <v>118</v>
      </c>
      <c r="L32" s="38">
        <v>18.600000000000001</v>
      </c>
      <c r="M32" s="38">
        <v>21.178736000000001</v>
      </c>
      <c r="N32" s="38">
        <v>92.153976</v>
      </c>
      <c r="O32" s="22" t="s">
        <v>260</v>
      </c>
      <c r="P32" s="22">
        <v>8.7100000000000009</v>
      </c>
      <c r="Q32" s="22">
        <v>24.7</v>
      </c>
      <c r="R32" s="22">
        <v>772</v>
      </c>
      <c r="S32" s="22">
        <v>32.4</v>
      </c>
      <c r="T32" s="52">
        <v>42.8</v>
      </c>
      <c r="U32" s="37">
        <v>288</v>
      </c>
      <c r="V32" s="22">
        <v>473</v>
      </c>
      <c r="W32" s="22">
        <v>100</v>
      </c>
      <c r="X32" s="22">
        <v>100</v>
      </c>
      <c r="Y32" s="22">
        <v>150</v>
      </c>
      <c r="Z32" s="44">
        <v>1.03E-2</v>
      </c>
      <c r="AA32" s="45">
        <v>120</v>
      </c>
      <c r="AB32" s="45">
        <v>2870</v>
      </c>
      <c r="AC32" s="5"/>
      <c r="AD32" s="19"/>
      <c r="AE32" s="19"/>
      <c r="AF32" s="5"/>
    </row>
    <row r="33" spans="1:32" s="18" customFormat="1" x14ac:dyDescent="0.25">
      <c r="A33" s="22">
        <v>30</v>
      </c>
      <c r="B33" s="37" t="s">
        <v>214</v>
      </c>
      <c r="C33" s="22" t="s">
        <v>391</v>
      </c>
      <c r="D33" s="41" t="s">
        <v>441</v>
      </c>
      <c r="E33" s="33">
        <v>5</v>
      </c>
      <c r="F33" s="22" t="s">
        <v>104</v>
      </c>
      <c r="G33" s="33" t="s">
        <v>113</v>
      </c>
      <c r="H33" s="33" t="s">
        <v>560</v>
      </c>
      <c r="I33" s="33" t="s">
        <v>85</v>
      </c>
      <c r="J33" s="33" t="s">
        <v>114</v>
      </c>
      <c r="K33" s="46" t="s">
        <v>75</v>
      </c>
      <c r="L33" s="47">
        <v>50</v>
      </c>
      <c r="M33" s="33">
        <v>21.201298000000001</v>
      </c>
      <c r="N33" s="46">
        <v>92.150024000000002</v>
      </c>
      <c r="O33" s="22" t="s">
        <v>260</v>
      </c>
      <c r="P33" s="22">
        <v>9.11</v>
      </c>
      <c r="Q33" s="22">
        <v>27</v>
      </c>
      <c r="R33" s="22">
        <v>254</v>
      </c>
      <c r="S33" s="22">
        <v>41.7</v>
      </c>
      <c r="T33" s="52">
        <v>27.8</v>
      </c>
      <c r="U33" s="37">
        <v>305</v>
      </c>
      <c r="V33" s="22">
        <v>823</v>
      </c>
      <c r="W33" s="22">
        <v>700</v>
      </c>
      <c r="X33" s="22">
        <v>32700</v>
      </c>
      <c r="Y33" s="22">
        <v>140</v>
      </c>
      <c r="Z33" s="44">
        <v>2.2499999999999999E-2</v>
      </c>
      <c r="AA33" s="45">
        <v>296</v>
      </c>
      <c r="AB33" s="45">
        <v>1040</v>
      </c>
      <c r="AC33" s="5"/>
      <c r="AD33" s="19"/>
      <c r="AE33" s="5"/>
      <c r="AF33" s="5"/>
    </row>
    <row r="34" spans="1:32" s="18" customFormat="1" x14ac:dyDescent="0.25">
      <c r="A34" s="22">
        <v>31</v>
      </c>
      <c r="B34" s="87" t="s">
        <v>134</v>
      </c>
      <c r="C34" s="22" t="s">
        <v>392</v>
      </c>
      <c r="D34" s="41" t="s">
        <v>441</v>
      </c>
      <c r="E34" s="22" t="s">
        <v>103</v>
      </c>
      <c r="F34" s="33" t="s">
        <v>127</v>
      </c>
      <c r="G34" s="33" t="s">
        <v>561</v>
      </c>
      <c r="H34" s="22" t="s">
        <v>128</v>
      </c>
      <c r="I34" s="22" t="s">
        <v>90</v>
      </c>
      <c r="J34" s="22" t="s">
        <v>129</v>
      </c>
      <c r="K34" s="22" t="s">
        <v>130</v>
      </c>
      <c r="L34" s="22">
        <v>180</v>
      </c>
      <c r="M34" s="22">
        <v>21.209620999999999</v>
      </c>
      <c r="N34" s="22">
        <v>92.134961000000004</v>
      </c>
      <c r="O34" s="22" t="s">
        <v>260</v>
      </c>
      <c r="P34" s="22">
        <v>7.48</v>
      </c>
      <c r="Q34" s="22">
        <v>28.2</v>
      </c>
      <c r="R34" s="22">
        <v>378</v>
      </c>
      <c r="S34" s="22">
        <v>23.2</v>
      </c>
      <c r="T34" s="52">
        <v>26.6</v>
      </c>
      <c r="U34" s="22">
        <v>115</v>
      </c>
      <c r="V34" s="22">
        <v>308</v>
      </c>
      <c r="W34" s="22">
        <v>2400</v>
      </c>
      <c r="X34" s="22">
        <v>44400</v>
      </c>
      <c r="Y34" s="22">
        <v>166.66</v>
      </c>
      <c r="Z34" s="42">
        <v>6.1000000000000004E-3</v>
      </c>
      <c r="AA34" s="43">
        <v>920</v>
      </c>
      <c r="AB34" s="43">
        <v>900</v>
      </c>
      <c r="AC34" s="5"/>
      <c r="AD34" s="19"/>
      <c r="AE34" s="5"/>
      <c r="AF34" s="5"/>
    </row>
    <row r="35" spans="1:32" x14ac:dyDescent="0.25">
      <c r="A35" s="22">
        <v>32</v>
      </c>
      <c r="B35" s="37" t="s">
        <v>80</v>
      </c>
      <c r="C35" s="22" t="s">
        <v>393</v>
      </c>
      <c r="D35" s="41">
        <v>45691</v>
      </c>
      <c r="E35" s="22">
        <v>9</v>
      </c>
      <c r="F35" s="33" t="s">
        <v>115</v>
      </c>
      <c r="G35" s="37" t="s">
        <v>184</v>
      </c>
      <c r="H35" s="37" t="s">
        <v>185</v>
      </c>
      <c r="I35" s="37" t="s">
        <v>87</v>
      </c>
      <c r="J35" s="37" t="s">
        <v>186</v>
      </c>
      <c r="K35" s="37" t="s">
        <v>187</v>
      </c>
      <c r="L35" s="37">
        <v>6</v>
      </c>
      <c r="M35" s="37">
        <v>21.189382999999999</v>
      </c>
      <c r="N35" s="37">
        <v>92.160342</v>
      </c>
      <c r="O35" s="22" t="s">
        <v>260</v>
      </c>
      <c r="P35" s="22">
        <v>8.7100000000000009</v>
      </c>
      <c r="Q35" s="22">
        <v>23.1</v>
      </c>
      <c r="R35" s="22">
        <v>645</v>
      </c>
      <c r="S35" s="37">
        <v>30.9</v>
      </c>
      <c r="T35" s="52">
        <v>63</v>
      </c>
      <c r="U35" s="37">
        <v>456</v>
      </c>
      <c r="V35" s="37">
        <v>1261</v>
      </c>
      <c r="W35" s="37">
        <v>0</v>
      </c>
      <c r="X35" s="22">
        <v>4300</v>
      </c>
      <c r="Y35" s="37">
        <v>250</v>
      </c>
      <c r="Z35" s="44">
        <v>2.2200000000000001E-2</v>
      </c>
      <c r="AA35" s="45">
        <v>1120</v>
      </c>
      <c r="AB35" s="45">
        <v>3280</v>
      </c>
      <c r="AC35" s="5"/>
      <c r="AD35" s="19"/>
      <c r="AE35" s="5"/>
      <c r="AF35" s="4"/>
    </row>
    <row r="36" spans="1:32" s="18" customFormat="1" x14ac:dyDescent="0.25">
      <c r="A36" s="22">
        <v>33</v>
      </c>
      <c r="B36" s="37" t="s">
        <v>80</v>
      </c>
      <c r="C36" s="22" t="s">
        <v>394</v>
      </c>
      <c r="D36" s="41">
        <v>45691</v>
      </c>
      <c r="E36" s="38">
        <v>9</v>
      </c>
      <c r="F36" s="38" t="s">
        <v>115</v>
      </c>
      <c r="G36" s="38" t="s">
        <v>319</v>
      </c>
      <c r="H36" s="38" t="s">
        <v>96</v>
      </c>
      <c r="I36" s="38" t="s">
        <v>87</v>
      </c>
      <c r="J36" s="38" t="s">
        <v>186</v>
      </c>
      <c r="K36" s="38" t="s">
        <v>75</v>
      </c>
      <c r="L36" s="38">
        <v>30</v>
      </c>
      <c r="M36" s="38">
        <v>21.189408</v>
      </c>
      <c r="N36" s="38">
        <v>92.16028</v>
      </c>
      <c r="O36" s="22" t="s">
        <v>260</v>
      </c>
      <c r="P36" s="22">
        <v>8.27</v>
      </c>
      <c r="Q36" s="22">
        <v>24.9</v>
      </c>
      <c r="R36" s="22">
        <v>852</v>
      </c>
      <c r="S36" s="22">
        <v>53.6</v>
      </c>
      <c r="T36" s="52">
        <v>110.6</v>
      </c>
      <c r="U36" s="37">
        <v>285</v>
      </c>
      <c r="V36" s="22">
        <v>2089</v>
      </c>
      <c r="W36" s="22">
        <v>2100</v>
      </c>
      <c r="X36" s="22">
        <v>23600</v>
      </c>
      <c r="Y36" s="22">
        <v>1000</v>
      </c>
      <c r="Z36" s="44">
        <v>3.2300000000000002E-2</v>
      </c>
      <c r="AA36" s="45">
        <v>440</v>
      </c>
      <c r="AB36" s="45">
        <v>3230</v>
      </c>
      <c r="AC36" s="5"/>
      <c r="AD36" s="19"/>
      <c r="AE36" s="5"/>
      <c r="AF36" s="5"/>
    </row>
    <row r="37" spans="1:32" s="18" customFormat="1" x14ac:dyDescent="0.25">
      <c r="A37" s="22">
        <v>34</v>
      </c>
      <c r="B37" s="37" t="s">
        <v>80</v>
      </c>
      <c r="C37" s="22" t="s">
        <v>395</v>
      </c>
      <c r="D37" s="41">
        <v>45691</v>
      </c>
      <c r="E37" s="38">
        <v>9</v>
      </c>
      <c r="F37" s="38" t="s">
        <v>115</v>
      </c>
      <c r="G37" s="38" t="s">
        <v>189</v>
      </c>
      <c r="H37" s="37" t="s">
        <v>190</v>
      </c>
      <c r="I37" s="38" t="s">
        <v>101</v>
      </c>
      <c r="J37" s="38" t="s">
        <v>191</v>
      </c>
      <c r="K37" s="38" t="s">
        <v>187</v>
      </c>
      <c r="L37" s="38">
        <v>6</v>
      </c>
      <c r="M37" s="38">
        <v>21.192088999999999</v>
      </c>
      <c r="N37" s="38">
        <v>92.160419000000005</v>
      </c>
      <c r="O37" s="22" t="s">
        <v>260</v>
      </c>
      <c r="P37" s="22">
        <v>8.4600000000000009</v>
      </c>
      <c r="Q37" s="22">
        <v>24.7</v>
      </c>
      <c r="R37" s="22">
        <v>861</v>
      </c>
      <c r="S37" s="22">
        <v>35.799999999999997</v>
      </c>
      <c r="T37" s="52">
        <v>90</v>
      </c>
      <c r="U37" s="37">
        <v>336</v>
      </c>
      <c r="V37" s="22">
        <v>1379</v>
      </c>
      <c r="W37" s="22">
        <v>0</v>
      </c>
      <c r="X37" s="22">
        <v>200</v>
      </c>
      <c r="Y37" s="22">
        <v>352.94</v>
      </c>
      <c r="Z37" s="44">
        <v>1.4E-3</v>
      </c>
      <c r="AA37" s="45">
        <v>440</v>
      </c>
      <c r="AB37" s="45">
        <v>3770</v>
      </c>
      <c r="AC37" s="5"/>
      <c r="AD37" s="19"/>
      <c r="AE37" s="8"/>
      <c r="AF37" s="5"/>
    </row>
    <row r="38" spans="1:32" s="18" customFormat="1" x14ac:dyDescent="0.25">
      <c r="A38" s="22">
        <v>35</v>
      </c>
      <c r="B38" s="37" t="s">
        <v>80</v>
      </c>
      <c r="C38" s="22" t="s">
        <v>396</v>
      </c>
      <c r="D38" s="41">
        <v>45691</v>
      </c>
      <c r="E38" s="38">
        <v>9</v>
      </c>
      <c r="F38" s="38" t="s">
        <v>115</v>
      </c>
      <c r="G38" s="38" t="s">
        <v>192</v>
      </c>
      <c r="H38" s="38" t="s">
        <v>193</v>
      </c>
      <c r="I38" s="38" t="s">
        <v>101</v>
      </c>
      <c r="J38" s="38" t="s">
        <v>129</v>
      </c>
      <c r="K38" s="38" t="s">
        <v>118</v>
      </c>
      <c r="L38" s="38">
        <v>15</v>
      </c>
      <c r="M38" s="38">
        <v>21.192350999999999</v>
      </c>
      <c r="N38" s="38">
        <v>92.159604000000002</v>
      </c>
      <c r="O38" s="22" t="s">
        <v>260</v>
      </c>
      <c r="P38" s="22">
        <v>8</v>
      </c>
      <c r="Q38" s="22">
        <v>29.1</v>
      </c>
      <c r="R38" s="22">
        <v>281</v>
      </c>
      <c r="S38" s="22">
        <v>40.5</v>
      </c>
      <c r="T38" s="52">
        <v>127</v>
      </c>
      <c r="U38" s="37">
        <v>317</v>
      </c>
      <c r="V38" s="22">
        <v>1250</v>
      </c>
      <c r="W38" s="22">
        <v>0</v>
      </c>
      <c r="X38" s="22">
        <v>100</v>
      </c>
      <c r="Y38" s="22">
        <v>266.66000000000003</v>
      </c>
      <c r="Z38" s="44">
        <v>3.2000000000000002E-3</v>
      </c>
      <c r="AA38" s="45">
        <v>200</v>
      </c>
      <c r="AB38" s="45">
        <v>5240</v>
      </c>
      <c r="AC38" s="5"/>
      <c r="AD38" s="19"/>
      <c r="AE38" s="8"/>
      <c r="AF38" s="5"/>
    </row>
    <row r="39" spans="1:32" s="18" customFormat="1" x14ac:dyDescent="0.25">
      <c r="A39" s="22">
        <v>36</v>
      </c>
      <c r="B39" s="37" t="s">
        <v>80</v>
      </c>
      <c r="C39" s="22" t="s">
        <v>397</v>
      </c>
      <c r="D39" s="41">
        <v>45691</v>
      </c>
      <c r="E39" s="38">
        <v>9</v>
      </c>
      <c r="F39" s="38" t="s">
        <v>115</v>
      </c>
      <c r="G39" s="38" t="s">
        <v>194</v>
      </c>
      <c r="H39" s="38" t="s">
        <v>195</v>
      </c>
      <c r="I39" s="38" t="s">
        <v>90</v>
      </c>
      <c r="J39" s="38" t="s">
        <v>196</v>
      </c>
      <c r="K39" s="38" t="s">
        <v>118</v>
      </c>
      <c r="L39" s="38">
        <v>18</v>
      </c>
      <c r="M39" s="38">
        <v>21.192612</v>
      </c>
      <c r="N39" s="38">
        <v>92.158411999999998</v>
      </c>
      <c r="O39" s="22" t="s">
        <v>260</v>
      </c>
      <c r="P39" s="22">
        <v>7.76</v>
      </c>
      <c r="Q39" s="22">
        <v>31.8</v>
      </c>
      <c r="R39" s="22">
        <v>1260</v>
      </c>
      <c r="S39" s="22">
        <v>37.6</v>
      </c>
      <c r="T39" s="52">
        <v>141.19999999999999</v>
      </c>
      <c r="U39" s="37">
        <v>247</v>
      </c>
      <c r="V39" s="22">
        <v>1306</v>
      </c>
      <c r="W39" s="22">
        <v>0</v>
      </c>
      <c r="X39" s="22">
        <v>200</v>
      </c>
      <c r="Y39" s="22">
        <v>250</v>
      </c>
      <c r="Z39" s="44">
        <v>3.3300000000000003E-2</v>
      </c>
      <c r="AA39" s="45">
        <v>360</v>
      </c>
      <c r="AB39" s="45">
        <v>5290</v>
      </c>
      <c r="AC39" s="5"/>
      <c r="AD39" s="19"/>
      <c r="AE39" s="8"/>
      <c r="AF39" s="5"/>
    </row>
    <row r="40" spans="1:32" s="18" customFormat="1" x14ac:dyDescent="0.25">
      <c r="A40" s="22">
        <v>37</v>
      </c>
      <c r="B40" s="37" t="s">
        <v>80</v>
      </c>
      <c r="C40" s="22" t="s">
        <v>398</v>
      </c>
      <c r="D40" s="41">
        <v>45691</v>
      </c>
      <c r="E40" s="38">
        <v>9</v>
      </c>
      <c r="F40" s="38" t="s">
        <v>115</v>
      </c>
      <c r="G40" s="38" t="s">
        <v>197</v>
      </c>
      <c r="H40" s="37" t="s">
        <v>198</v>
      </c>
      <c r="I40" s="38" t="s">
        <v>77</v>
      </c>
      <c r="J40" s="38" t="s">
        <v>199</v>
      </c>
      <c r="K40" s="38" t="s">
        <v>187</v>
      </c>
      <c r="L40" s="38">
        <v>6</v>
      </c>
      <c r="M40" s="38">
        <v>21.192226000000002</v>
      </c>
      <c r="N40" s="38">
        <v>92.157172000000003</v>
      </c>
      <c r="O40" s="22" t="s">
        <v>260</v>
      </c>
      <c r="P40" s="22">
        <v>8.81</v>
      </c>
      <c r="Q40" s="22">
        <v>26.6</v>
      </c>
      <c r="R40" s="22">
        <v>690</v>
      </c>
      <c r="S40" s="22">
        <v>12.67</v>
      </c>
      <c r="T40" s="52">
        <v>21.54</v>
      </c>
      <c r="U40" s="37">
        <v>235</v>
      </c>
      <c r="V40" s="22">
        <v>1252</v>
      </c>
      <c r="W40" s="22">
        <v>0</v>
      </c>
      <c r="X40" s="22">
        <v>40600</v>
      </c>
      <c r="Y40" s="22">
        <v>100</v>
      </c>
      <c r="Z40" s="44">
        <v>5.1200000000000002E-2</v>
      </c>
      <c r="AA40" s="45">
        <v>120</v>
      </c>
      <c r="AB40" s="45">
        <v>3050</v>
      </c>
      <c r="AC40" s="5"/>
      <c r="AD40" s="19"/>
      <c r="AE40" s="8"/>
      <c r="AF40" s="5"/>
    </row>
    <row r="41" spans="1:32" s="18" customFormat="1" x14ac:dyDescent="0.25">
      <c r="A41" s="22">
        <v>38</v>
      </c>
      <c r="B41" s="37" t="s">
        <v>80</v>
      </c>
      <c r="C41" s="22" t="s">
        <v>399</v>
      </c>
      <c r="D41" s="41">
        <v>45691</v>
      </c>
      <c r="E41" s="38">
        <v>6</v>
      </c>
      <c r="F41" s="38" t="s">
        <v>68</v>
      </c>
      <c r="G41" s="38" t="s">
        <v>140</v>
      </c>
      <c r="H41" s="38" t="s">
        <v>141</v>
      </c>
      <c r="I41" s="38" t="s">
        <v>90</v>
      </c>
      <c r="J41" s="38" t="s">
        <v>142</v>
      </c>
      <c r="K41" s="38" t="s">
        <v>75</v>
      </c>
      <c r="L41" s="38">
        <v>90</v>
      </c>
      <c r="M41" s="38">
        <v>21.204329999999999</v>
      </c>
      <c r="N41" s="38">
        <v>92.158478000000002</v>
      </c>
      <c r="O41" s="22" t="s">
        <v>260</v>
      </c>
      <c r="P41" s="22">
        <v>8.4700000000000006</v>
      </c>
      <c r="Q41" s="22">
        <v>27.2</v>
      </c>
      <c r="R41" s="22">
        <v>1020</v>
      </c>
      <c r="S41" s="22">
        <v>26</v>
      </c>
      <c r="T41" s="52">
        <v>106</v>
      </c>
      <c r="U41" s="37">
        <v>270</v>
      </c>
      <c r="V41" s="22">
        <v>1144</v>
      </c>
      <c r="W41" s="22">
        <v>700</v>
      </c>
      <c r="X41" s="22">
        <v>1500</v>
      </c>
      <c r="Y41" s="22">
        <v>50</v>
      </c>
      <c r="Z41" s="44">
        <v>4.8999999999999998E-3</v>
      </c>
      <c r="AA41" s="45">
        <v>40</v>
      </c>
      <c r="AB41" s="45">
        <v>4080</v>
      </c>
      <c r="AC41" s="5"/>
      <c r="AD41" s="19"/>
      <c r="AE41" s="8"/>
      <c r="AF41" s="5"/>
    </row>
    <row r="42" spans="1:32" s="18" customFormat="1" x14ac:dyDescent="0.25">
      <c r="A42" s="22">
        <v>39</v>
      </c>
      <c r="B42" s="37" t="s">
        <v>80</v>
      </c>
      <c r="C42" s="22" t="s">
        <v>400</v>
      </c>
      <c r="D42" s="41">
        <v>45691</v>
      </c>
      <c r="E42" s="38">
        <v>6</v>
      </c>
      <c r="F42" s="38" t="s">
        <v>68</v>
      </c>
      <c r="G42" s="38" t="s">
        <v>145</v>
      </c>
      <c r="H42" s="38" t="s">
        <v>146</v>
      </c>
      <c r="I42" s="38" t="s">
        <v>69</v>
      </c>
      <c r="J42" s="38" t="s">
        <v>230</v>
      </c>
      <c r="K42" s="38" t="s">
        <v>75</v>
      </c>
      <c r="L42" s="38">
        <v>90</v>
      </c>
      <c r="M42" s="38">
        <v>21.201777</v>
      </c>
      <c r="N42" s="38">
        <v>92.158191000000002</v>
      </c>
      <c r="O42" s="22" t="s">
        <v>260</v>
      </c>
      <c r="P42" s="22">
        <v>8.74</v>
      </c>
      <c r="Q42" s="22">
        <v>26.9</v>
      </c>
      <c r="R42" s="22">
        <v>1010</v>
      </c>
      <c r="S42" s="22">
        <v>63.7</v>
      </c>
      <c r="T42" s="52">
        <v>107.2</v>
      </c>
      <c r="U42" s="37">
        <v>183</v>
      </c>
      <c r="V42" s="22">
        <v>1028</v>
      </c>
      <c r="W42" s="22">
        <v>0</v>
      </c>
      <c r="X42" s="22">
        <v>200</v>
      </c>
      <c r="Y42" s="22">
        <v>233.33</v>
      </c>
      <c r="Z42" s="44">
        <v>3.0800000000000001E-2</v>
      </c>
      <c r="AA42" s="45">
        <v>360</v>
      </c>
      <c r="AB42" s="45">
        <v>4020</v>
      </c>
      <c r="AC42" s="5"/>
      <c r="AD42" s="19"/>
      <c r="AE42" s="19"/>
      <c r="AF42" s="5"/>
    </row>
    <row r="43" spans="1:32" s="18" customFormat="1" x14ac:dyDescent="0.25">
      <c r="A43" s="22">
        <v>40</v>
      </c>
      <c r="B43" s="37" t="s">
        <v>80</v>
      </c>
      <c r="C43" s="22" t="s">
        <v>401</v>
      </c>
      <c r="D43" s="41">
        <v>45691</v>
      </c>
      <c r="E43" s="38">
        <v>6</v>
      </c>
      <c r="F43" s="38" t="s">
        <v>68</v>
      </c>
      <c r="G43" s="38" t="s">
        <v>143</v>
      </c>
      <c r="H43" s="38" t="s">
        <v>144</v>
      </c>
      <c r="I43" s="38" t="s">
        <v>77</v>
      </c>
      <c r="J43" s="38" t="s">
        <v>83</v>
      </c>
      <c r="K43" s="38" t="s">
        <v>75</v>
      </c>
      <c r="L43" s="38">
        <v>90</v>
      </c>
      <c r="M43" s="38">
        <v>21.203661</v>
      </c>
      <c r="N43" s="38">
        <v>92.156087999999997</v>
      </c>
      <c r="O43" s="22" t="s">
        <v>260</v>
      </c>
      <c r="P43" s="22">
        <v>9.07</v>
      </c>
      <c r="Q43" s="22">
        <v>26.6</v>
      </c>
      <c r="R43" s="22">
        <v>174</v>
      </c>
      <c r="S43" s="22">
        <v>23.5</v>
      </c>
      <c r="T43" s="52">
        <v>67</v>
      </c>
      <c r="U43" s="37">
        <v>151</v>
      </c>
      <c r="V43" s="22">
        <v>1113</v>
      </c>
      <c r="W43" s="22">
        <v>2100</v>
      </c>
      <c r="X43" s="22">
        <v>9600</v>
      </c>
      <c r="Y43" s="22">
        <v>200</v>
      </c>
      <c r="Z43" s="44">
        <v>4.4699999999999997E-2</v>
      </c>
      <c r="AA43" s="45">
        <v>240</v>
      </c>
      <c r="AB43" s="45">
        <v>3630</v>
      </c>
      <c r="AC43" s="5"/>
      <c r="AD43" s="19"/>
      <c r="AE43" s="19"/>
      <c r="AF43" s="5"/>
    </row>
    <row r="44" spans="1:32" s="18" customFormat="1" x14ac:dyDescent="0.25">
      <c r="A44" s="22">
        <v>41</v>
      </c>
      <c r="B44" s="37" t="s">
        <v>80</v>
      </c>
      <c r="C44" s="22" t="s">
        <v>402</v>
      </c>
      <c r="D44" s="41">
        <v>45691</v>
      </c>
      <c r="E44" s="38">
        <v>6</v>
      </c>
      <c r="F44" s="38" t="s">
        <v>68</v>
      </c>
      <c r="G44" s="38" t="s">
        <v>147</v>
      </c>
      <c r="H44" s="38" t="s">
        <v>148</v>
      </c>
      <c r="I44" s="38" t="s">
        <v>101</v>
      </c>
      <c r="J44" s="38" t="s">
        <v>205</v>
      </c>
      <c r="K44" s="38" t="s">
        <v>75</v>
      </c>
      <c r="L44" s="38">
        <v>90</v>
      </c>
      <c r="M44" s="38">
        <v>21.206433000000001</v>
      </c>
      <c r="N44" s="38">
        <v>92.156330999999994</v>
      </c>
      <c r="O44" s="22" t="s">
        <v>260</v>
      </c>
      <c r="P44" s="37">
        <v>8.74</v>
      </c>
      <c r="Q44" s="37">
        <v>28</v>
      </c>
      <c r="R44" s="37">
        <v>858</v>
      </c>
      <c r="S44" s="37">
        <v>60.8</v>
      </c>
      <c r="T44" s="51">
        <v>89.6</v>
      </c>
      <c r="U44" s="37">
        <v>110</v>
      </c>
      <c r="V44" s="22">
        <v>1066</v>
      </c>
      <c r="W44" s="22">
        <v>1500</v>
      </c>
      <c r="X44" s="37">
        <v>5600</v>
      </c>
      <c r="Y44" s="22">
        <v>200</v>
      </c>
      <c r="Z44" s="44">
        <v>2.5100000000000001E-2</v>
      </c>
      <c r="AA44" s="45">
        <v>40</v>
      </c>
      <c r="AB44" s="45">
        <v>3570</v>
      </c>
      <c r="AC44" s="5"/>
      <c r="AD44" s="19"/>
      <c r="AE44" s="19"/>
      <c r="AF44" s="5"/>
    </row>
    <row r="45" spans="1:32" s="18" customFormat="1" x14ac:dyDescent="0.25">
      <c r="A45" s="22">
        <v>42</v>
      </c>
      <c r="B45" s="22" t="s">
        <v>80</v>
      </c>
      <c r="C45" s="22" t="s">
        <v>403</v>
      </c>
      <c r="D45" s="41">
        <v>45691</v>
      </c>
      <c r="E45" s="22" t="s">
        <v>103</v>
      </c>
      <c r="F45" s="22" t="s">
        <v>104</v>
      </c>
      <c r="G45" s="22" t="s">
        <v>562</v>
      </c>
      <c r="H45" s="22" t="s">
        <v>105</v>
      </c>
      <c r="I45" s="22"/>
      <c r="J45" s="22"/>
      <c r="K45" s="22" t="s">
        <v>540</v>
      </c>
      <c r="L45" s="22">
        <v>700</v>
      </c>
      <c r="M45" s="22">
        <v>21.212886109999999</v>
      </c>
      <c r="N45" s="22">
        <v>92.139147219999998</v>
      </c>
      <c r="O45" s="22" t="s">
        <v>260</v>
      </c>
      <c r="P45" s="22">
        <v>8.69</v>
      </c>
      <c r="Q45" s="22">
        <v>26.5</v>
      </c>
      <c r="R45" s="22">
        <v>584</v>
      </c>
      <c r="S45" s="22">
        <v>182</v>
      </c>
      <c r="T45" s="52">
        <v>23.4</v>
      </c>
      <c r="U45" s="22">
        <v>126</v>
      </c>
      <c r="V45" s="22">
        <v>545</v>
      </c>
      <c r="W45" s="22">
        <v>1100</v>
      </c>
      <c r="X45" s="22">
        <v>27500</v>
      </c>
      <c r="Y45" s="22">
        <v>50</v>
      </c>
      <c r="Z45" s="42">
        <v>5.5E-2</v>
      </c>
      <c r="AA45" s="43">
        <v>720</v>
      </c>
      <c r="AB45" s="43">
        <v>2210</v>
      </c>
      <c r="AC45" s="5"/>
      <c r="AD45" s="19"/>
      <c r="AE45" s="19"/>
      <c r="AF45" s="5"/>
    </row>
    <row r="46" spans="1:32" s="18" customFormat="1" x14ac:dyDescent="0.25">
      <c r="A46" s="22">
        <v>43</v>
      </c>
      <c r="B46" s="22" t="s">
        <v>151</v>
      </c>
      <c r="C46" s="22" t="s">
        <v>404</v>
      </c>
      <c r="D46" s="41">
        <v>45719</v>
      </c>
      <c r="E46" s="38" t="s">
        <v>150</v>
      </c>
      <c r="F46" s="38" t="s">
        <v>68</v>
      </c>
      <c r="G46" s="38" t="s">
        <v>153</v>
      </c>
      <c r="H46" s="38" t="s">
        <v>563</v>
      </c>
      <c r="I46" s="38" t="s">
        <v>90</v>
      </c>
      <c r="J46" s="38" t="s">
        <v>154</v>
      </c>
      <c r="K46" s="38" t="s">
        <v>75</v>
      </c>
      <c r="L46" s="38">
        <v>50</v>
      </c>
      <c r="M46" s="38">
        <v>21.19652</v>
      </c>
      <c r="N46" s="38">
        <v>92.161432000000005</v>
      </c>
      <c r="O46" s="22" t="s">
        <v>260</v>
      </c>
      <c r="P46" s="37">
        <v>8.69</v>
      </c>
      <c r="Q46" s="37">
        <v>26.3</v>
      </c>
      <c r="R46" s="37">
        <v>195</v>
      </c>
      <c r="S46" s="37">
        <v>11.4</v>
      </c>
      <c r="T46" s="51">
        <v>3.92</v>
      </c>
      <c r="U46" s="37">
        <v>396</v>
      </c>
      <c r="V46" s="22">
        <v>748</v>
      </c>
      <c r="W46" s="22">
        <v>200</v>
      </c>
      <c r="X46" s="37">
        <v>1100</v>
      </c>
      <c r="Y46" s="22">
        <v>250</v>
      </c>
      <c r="Z46" s="44">
        <v>2.0500000000000001E-2</v>
      </c>
      <c r="AA46" s="45">
        <v>352</v>
      </c>
      <c r="AB46" s="45">
        <v>3400</v>
      </c>
      <c r="AC46" s="5"/>
      <c r="AD46" s="19"/>
      <c r="AE46" s="5"/>
      <c r="AF46" s="5"/>
    </row>
    <row r="47" spans="1:32" x14ac:dyDescent="0.25">
      <c r="A47" s="22">
        <v>44</v>
      </c>
      <c r="B47" s="22" t="s">
        <v>151</v>
      </c>
      <c r="C47" s="22" t="s">
        <v>405</v>
      </c>
      <c r="D47" s="41">
        <v>45719</v>
      </c>
      <c r="E47" s="33" t="s">
        <v>150</v>
      </c>
      <c r="F47" s="33" t="s">
        <v>68</v>
      </c>
      <c r="G47" s="38" t="s">
        <v>564</v>
      </c>
      <c r="H47" s="33" t="s">
        <v>565</v>
      </c>
      <c r="I47" s="33" t="s">
        <v>90</v>
      </c>
      <c r="J47" s="33" t="s">
        <v>155</v>
      </c>
      <c r="K47" s="33" t="s">
        <v>71</v>
      </c>
      <c r="L47" s="33">
        <v>25</v>
      </c>
      <c r="M47" s="33">
        <v>21.199784999999999</v>
      </c>
      <c r="N47" s="33">
        <v>92.160228000000004</v>
      </c>
      <c r="O47" s="22" t="s">
        <v>260</v>
      </c>
      <c r="P47" s="37">
        <v>8.1</v>
      </c>
      <c r="Q47" s="37">
        <v>27.2</v>
      </c>
      <c r="R47" s="37">
        <v>302</v>
      </c>
      <c r="S47" s="37">
        <v>29.8</v>
      </c>
      <c r="T47" s="51">
        <v>15.28</v>
      </c>
      <c r="U47" s="37">
        <v>119</v>
      </c>
      <c r="V47" s="37">
        <v>1442</v>
      </c>
      <c r="W47" s="37">
        <v>0</v>
      </c>
      <c r="X47" s="37">
        <v>3900</v>
      </c>
      <c r="Y47" s="37">
        <v>200</v>
      </c>
      <c r="Z47" s="44">
        <v>1.9900000000000001E-2</v>
      </c>
      <c r="AA47" s="45">
        <v>640</v>
      </c>
      <c r="AB47" s="45">
        <v>3400</v>
      </c>
      <c r="AC47" s="5"/>
      <c r="AD47" s="19"/>
      <c r="AE47" s="8"/>
      <c r="AF47" s="4"/>
    </row>
    <row r="48" spans="1:32" x14ac:dyDescent="0.25">
      <c r="A48" s="22">
        <v>45</v>
      </c>
      <c r="B48" s="22" t="s">
        <v>151</v>
      </c>
      <c r="C48" s="22" t="s">
        <v>406</v>
      </c>
      <c r="D48" s="41">
        <v>45719</v>
      </c>
      <c r="E48" s="33" t="s">
        <v>150</v>
      </c>
      <c r="F48" s="33" t="s">
        <v>68</v>
      </c>
      <c r="G48" s="38" t="s">
        <v>567</v>
      </c>
      <c r="H48" s="38" t="s">
        <v>76</v>
      </c>
      <c r="I48" s="38" t="s">
        <v>85</v>
      </c>
      <c r="J48" s="38" t="s">
        <v>568</v>
      </c>
      <c r="K48" s="38" t="s">
        <v>79</v>
      </c>
      <c r="L48" s="38">
        <v>25</v>
      </c>
      <c r="M48" s="38">
        <v>21.198533000000001</v>
      </c>
      <c r="N48" s="38">
        <v>92.164278999999993</v>
      </c>
      <c r="O48" s="22" t="s">
        <v>260</v>
      </c>
      <c r="P48" s="37">
        <v>8.5299999999999994</v>
      </c>
      <c r="Q48" s="37">
        <v>25.5</v>
      </c>
      <c r="R48" s="37">
        <v>350.7</v>
      </c>
      <c r="S48" s="37">
        <v>24.5</v>
      </c>
      <c r="T48" s="51">
        <v>9.02</v>
      </c>
      <c r="U48" s="37">
        <v>106</v>
      </c>
      <c r="V48" s="37">
        <v>258</v>
      </c>
      <c r="W48" s="37">
        <v>200</v>
      </c>
      <c r="X48" s="37">
        <v>19500</v>
      </c>
      <c r="Y48" s="37">
        <v>40</v>
      </c>
      <c r="Z48" s="44">
        <v>1.2E-2</v>
      </c>
      <c r="AA48" s="45">
        <v>200</v>
      </c>
      <c r="AB48" s="45">
        <v>1250</v>
      </c>
      <c r="AC48" s="5"/>
      <c r="AD48" s="19"/>
      <c r="AE48" s="4"/>
      <c r="AF48" s="4"/>
    </row>
    <row r="49" spans="1:32" x14ac:dyDescent="0.25">
      <c r="A49" s="22">
        <v>46</v>
      </c>
      <c r="B49" s="22" t="s">
        <v>151</v>
      </c>
      <c r="C49" s="22" t="s">
        <v>407</v>
      </c>
      <c r="D49" s="41">
        <v>45719</v>
      </c>
      <c r="E49" s="33" t="s">
        <v>150</v>
      </c>
      <c r="F49" s="33" t="s">
        <v>68</v>
      </c>
      <c r="G49" s="38" t="s">
        <v>570</v>
      </c>
      <c r="H49" s="38" t="s">
        <v>571</v>
      </c>
      <c r="I49" s="38" t="s">
        <v>77</v>
      </c>
      <c r="J49" s="38" t="s">
        <v>572</v>
      </c>
      <c r="K49" s="38" t="s">
        <v>79</v>
      </c>
      <c r="L49" s="38">
        <v>25</v>
      </c>
      <c r="M49" s="38">
        <v>21.194800999999998</v>
      </c>
      <c r="N49" s="38">
        <v>92.163267000000005</v>
      </c>
      <c r="O49" s="22" t="s">
        <v>260</v>
      </c>
      <c r="P49" s="37">
        <v>8.0500000000000007</v>
      </c>
      <c r="Q49" s="37">
        <v>25.9</v>
      </c>
      <c r="R49" s="37">
        <v>401</v>
      </c>
      <c r="S49" s="37">
        <v>17</v>
      </c>
      <c r="T49" s="51">
        <v>24.6</v>
      </c>
      <c r="U49" s="37">
        <v>226</v>
      </c>
      <c r="V49" s="37">
        <v>1090</v>
      </c>
      <c r="W49" s="37">
        <v>200</v>
      </c>
      <c r="X49" s="37">
        <v>1100</v>
      </c>
      <c r="Y49" s="37">
        <v>200</v>
      </c>
      <c r="Z49" s="44">
        <v>2.2100000000000002E-2</v>
      </c>
      <c r="AA49" s="45">
        <v>520</v>
      </c>
      <c r="AB49" s="45">
        <v>4450</v>
      </c>
      <c r="AC49" s="5"/>
      <c r="AD49" s="19"/>
      <c r="AE49" s="4"/>
      <c r="AF49" s="4"/>
    </row>
    <row r="50" spans="1:32" x14ac:dyDescent="0.25">
      <c r="A50" s="22">
        <v>47</v>
      </c>
      <c r="B50" s="22" t="s">
        <v>151</v>
      </c>
      <c r="C50" s="22" t="s">
        <v>408</v>
      </c>
      <c r="D50" s="41">
        <v>45719</v>
      </c>
      <c r="E50" s="33" t="s">
        <v>150</v>
      </c>
      <c r="F50" s="33" t="s">
        <v>68</v>
      </c>
      <c r="G50" s="38" t="s">
        <v>566</v>
      </c>
      <c r="H50" s="38" t="s">
        <v>573</v>
      </c>
      <c r="I50" s="38" t="s">
        <v>87</v>
      </c>
      <c r="J50" s="38" t="s">
        <v>574</v>
      </c>
      <c r="K50" s="38" t="s">
        <v>75</v>
      </c>
      <c r="L50" s="38">
        <v>30</v>
      </c>
      <c r="M50" s="38">
        <v>21.197503000000001</v>
      </c>
      <c r="N50" s="38">
        <v>92.162577999999996</v>
      </c>
      <c r="O50" s="22" t="s">
        <v>260</v>
      </c>
      <c r="P50" s="37">
        <v>8.19</v>
      </c>
      <c r="Q50" s="37">
        <v>29.3</v>
      </c>
      <c r="R50" s="37">
        <v>101</v>
      </c>
      <c r="S50" s="37">
        <v>24</v>
      </c>
      <c r="T50" s="51">
        <v>9.3000000000000007</v>
      </c>
      <c r="U50" s="37">
        <v>301</v>
      </c>
      <c r="V50" s="37">
        <v>856</v>
      </c>
      <c r="W50" s="37">
        <v>900</v>
      </c>
      <c r="X50" s="37">
        <v>7500</v>
      </c>
      <c r="Y50" s="37">
        <v>150</v>
      </c>
      <c r="Z50" s="44">
        <v>2.0299999999999999E-2</v>
      </c>
      <c r="AA50" s="45">
        <v>1080</v>
      </c>
      <c r="AB50" s="45">
        <v>3910</v>
      </c>
      <c r="AC50" s="5"/>
      <c r="AD50" s="19"/>
      <c r="AE50" s="4"/>
      <c r="AF50" s="4"/>
    </row>
    <row r="51" spans="1:32" x14ac:dyDescent="0.25">
      <c r="A51" s="22">
        <v>48</v>
      </c>
      <c r="B51" s="22" t="s">
        <v>151</v>
      </c>
      <c r="C51" s="22" t="s">
        <v>409</v>
      </c>
      <c r="D51" s="41">
        <v>45719</v>
      </c>
      <c r="E51" s="33" t="s">
        <v>150</v>
      </c>
      <c r="F51" s="33" t="s">
        <v>68</v>
      </c>
      <c r="G51" s="38" t="s">
        <v>575</v>
      </c>
      <c r="H51" s="38" t="s">
        <v>152</v>
      </c>
      <c r="I51" s="38" t="s">
        <v>87</v>
      </c>
      <c r="J51" s="38" t="s">
        <v>576</v>
      </c>
      <c r="K51" s="38" t="s">
        <v>71</v>
      </c>
      <c r="L51" s="38">
        <v>15</v>
      </c>
      <c r="M51" s="38">
        <v>21.197489999999998</v>
      </c>
      <c r="N51" s="38">
        <v>92.165559999999999</v>
      </c>
      <c r="O51" s="22" t="s">
        <v>260</v>
      </c>
      <c r="P51" s="22">
        <v>8.84</v>
      </c>
      <c r="Q51" s="22">
        <v>26.8</v>
      </c>
      <c r="R51" s="22">
        <v>365</v>
      </c>
      <c r="S51" s="22">
        <v>15.6</v>
      </c>
      <c r="T51" s="52">
        <v>0.22</v>
      </c>
      <c r="U51" s="37">
        <v>212</v>
      </c>
      <c r="V51" s="37">
        <v>881</v>
      </c>
      <c r="W51" s="37">
        <v>0</v>
      </c>
      <c r="X51" s="22">
        <v>11600</v>
      </c>
      <c r="Y51" s="37">
        <v>550</v>
      </c>
      <c r="Z51" s="44">
        <v>1.8200000000000001E-2</v>
      </c>
      <c r="AA51" s="45">
        <v>640</v>
      </c>
      <c r="AB51" s="45">
        <v>2630</v>
      </c>
      <c r="AC51" s="5"/>
      <c r="AD51" s="19"/>
      <c r="AE51" s="4"/>
      <c r="AF51" s="4"/>
    </row>
    <row r="52" spans="1:32" s="18" customFormat="1" x14ac:dyDescent="0.25">
      <c r="A52" s="22">
        <v>49</v>
      </c>
      <c r="B52" s="22" t="s">
        <v>151</v>
      </c>
      <c r="C52" s="22" t="s">
        <v>410</v>
      </c>
      <c r="D52" s="41">
        <v>45719</v>
      </c>
      <c r="E52" s="22" t="s">
        <v>150</v>
      </c>
      <c r="F52" s="22" t="s">
        <v>68</v>
      </c>
      <c r="G52" s="22" t="s">
        <v>569</v>
      </c>
      <c r="H52" s="22" t="s">
        <v>577</v>
      </c>
      <c r="I52" s="22" t="s">
        <v>69</v>
      </c>
      <c r="J52" s="22" t="s">
        <v>578</v>
      </c>
      <c r="K52" s="86" t="s">
        <v>75</v>
      </c>
      <c r="L52" s="55">
        <v>50</v>
      </c>
      <c r="M52" s="22">
        <v>21.198430999999999</v>
      </c>
      <c r="N52" s="86">
        <v>92.166825000000003</v>
      </c>
      <c r="O52" s="22" t="s">
        <v>260</v>
      </c>
      <c r="P52" s="22">
        <v>8.49</v>
      </c>
      <c r="Q52" s="22">
        <v>24.9</v>
      </c>
      <c r="R52" s="22">
        <v>321</v>
      </c>
      <c r="S52" s="22">
        <v>14.6</v>
      </c>
      <c r="T52" s="52">
        <v>1.6</v>
      </c>
      <c r="U52" s="22">
        <v>146</v>
      </c>
      <c r="V52" s="22">
        <v>801</v>
      </c>
      <c r="W52" s="22">
        <v>400</v>
      </c>
      <c r="X52" s="22">
        <v>11300</v>
      </c>
      <c r="Y52" s="22">
        <v>100</v>
      </c>
      <c r="Z52" s="42">
        <v>1.4E-2</v>
      </c>
      <c r="AA52" s="43">
        <v>40</v>
      </c>
      <c r="AB52" s="43">
        <v>2270</v>
      </c>
      <c r="AC52" s="5"/>
      <c r="AD52" s="19"/>
      <c r="AE52" s="5"/>
      <c r="AF52" s="5"/>
    </row>
    <row r="53" spans="1:32" s="18" customFormat="1" x14ac:dyDescent="0.25">
      <c r="A53" s="22">
        <v>50</v>
      </c>
      <c r="B53" s="22" t="s">
        <v>110</v>
      </c>
      <c r="C53" s="22" t="s">
        <v>411</v>
      </c>
      <c r="D53" s="41">
        <v>45750</v>
      </c>
      <c r="E53" s="38">
        <v>10</v>
      </c>
      <c r="F53" s="38" t="s">
        <v>115</v>
      </c>
      <c r="G53" s="38" t="s">
        <v>162</v>
      </c>
      <c r="H53" s="38" t="s">
        <v>163</v>
      </c>
      <c r="I53" s="38" t="s">
        <v>85</v>
      </c>
      <c r="J53" s="38" t="s">
        <v>164</v>
      </c>
      <c r="K53" s="39" t="s">
        <v>118</v>
      </c>
      <c r="L53" s="40">
        <v>18</v>
      </c>
      <c r="M53" s="39">
        <v>21.187698000000001</v>
      </c>
      <c r="N53" s="39">
        <v>92.151711000000006</v>
      </c>
      <c r="O53" s="22" t="s">
        <v>260</v>
      </c>
      <c r="P53" s="22">
        <v>8.17</v>
      </c>
      <c r="Q53" s="22">
        <v>25.9</v>
      </c>
      <c r="R53" s="22">
        <v>250.1</v>
      </c>
      <c r="S53" s="22">
        <v>12</v>
      </c>
      <c r="T53" s="52">
        <v>0.432</v>
      </c>
      <c r="U53" s="37">
        <v>102</v>
      </c>
      <c r="V53" s="22">
        <v>496</v>
      </c>
      <c r="W53" s="22">
        <v>0</v>
      </c>
      <c r="X53" s="22">
        <v>1100</v>
      </c>
      <c r="Y53" s="22">
        <v>50</v>
      </c>
      <c r="Z53" s="42">
        <v>2.4299999999999999E-2</v>
      </c>
      <c r="AA53" s="43">
        <v>400</v>
      </c>
      <c r="AB53" s="43">
        <v>3710</v>
      </c>
      <c r="AC53" s="5"/>
      <c r="AD53" s="19"/>
      <c r="AE53" s="5"/>
      <c r="AF53" s="5"/>
    </row>
    <row r="54" spans="1:32" s="18" customFormat="1" x14ac:dyDescent="0.25">
      <c r="A54" s="22">
        <v>51</v>
      </c>
      <c r="B54" s="22" t="s">
        <v>110</v>
      </c>
      <c r="C54" s="22" t="s">
        <v>412</v>
      </c>
      <c r="D54" s="41">
        <v>45750</v>
      </c>
      <c r="E54" s="38">
        <v>10</v>
      </c>
      <c r="F54" s="38" t="s">
        <v>115</v>
      </c>
      <c r="G54" s="38" t="s">
        <v>158</v>
      </c>
      <c r="H54" s="38" t="s">
        <v>159</v>
      </c>
      <c r="I54" s="38" t="s">
        <v>87</v>
      </c>
      <c r="J54" s="38" t="s">
        <v>546</v>
      </c>
      <c r="K54" s="39" t="s">
        <v>118</v>
      </c>
      <c r="L54" s="40">
        <v>12</v>
      </c>
      <c r="M54" s="38">
        <v>21.187123</v>
      </c>
      <c r="N54" s="39">
        <v>92.157577000000003</v>
      </c>
      <c r="O54" s="22" t="s">
        <v>260</v>
      </c>
      <c r="P54" s="22">
        <v>7.8</v>
      </c>
      <c r="Q54" s="22">
        <v>25.8</v>
      </c>
      <c r="R54" s="22">
        <v>211.5</v>
      </c>
      <c r="S54" s="22">
        <v>20.6</v>
      </c>
      <c r="T54" s="52">
        <v>13.41</v>
      </c>
      <c r="U54" s="37">
        <v>42</v>
      </c>
      <c r="V54" s="22">
        <v>161</v>
      </c>
      <c r="W54" s="22">
        <v>0</v>
      </c>
      <c r="X54" s="22">
        <v>700</v>
      </c>
      <c r="Y54" s="22">
        <v>20</v>
      </c>
      <c r="Z54" s="42">
        <v>2.3900000000000001E-2</v>
      </c>
      <c r="AA54" s="43">
        <v>160</v>
      </c>
      <c r="AB54" s="43">
        <v>1810</v>
      </c>
      <c r="AC54" s="5"/>
      <c r="AD54" s="19"/>
      <c r="AE54" s="5"/>
      <c r="AF54" s="5"/>
    </row>
    <row r="55" spans="1:32" s="18" customFormat="1" x14ac:dyDescent="0.25">
      <c r="A55" s="22">
        <v>52</v>
      </c>
      <c r="B55" s="22" t="s">
        <v>110</v>
      </c>
      <c r="C55" s="22" t="s">
        <v>413</v>
      </c>
      <c r="D55" s="41">
        <v>45750</v>
      </c>
      <c r="E55" s="38">
        <v>10</v>
      </c>
      <c r="F55" s="38" t="s">
        <v>115</v>
      </c>
      <c r="G55" s="38" t="s">
        <v>160</v>
      </c>
      <c r="H55" s="38" t="s">
        <v>579</v>
      </c>
      <c r="I55" s="38" t="s">
        <v>77</v>
      </c>
      <c r="J55" s="38" t="s">
        <v>161</v>
      </c>
      <c r="K55" s="39" t="s">
        <v>118</v>
      </c>
      <c r="L55" s="40">
        <v>12</v>
      </c>
      <c r="M55" s="38">
        <v>21.190014000000001</v>
      </c>
      <c r="N55" s="39">
        <v>92.154647999999995</v>
      </c>
      <c r="O55" s="22" t="s">
        <v>260</v>
      </c>
      <c r="P55" s="22">
        <v>7.83</v>
      </c>
      <c r="Q55" s="22">
        <v>27.5</v>
      </c>
      <c r="R55" s="22">
        <v>241.6</v>
      </c>
      <c r="S55" s="22">
        <v>33.5</v>
      </c>
      <c r="T55" s="52">
        <v>15.78</v>
      </c>
      <c r="U55" s="37">
        <v>311</v>
      </c>
      <c r="V55" s="22">
        <v>881</v>
      </c>
      <c r="W55" s="22">
        <v>300</v>
      </c>
      <c r="X55" s="22">
        <v>1700</v>
      </c>
      <c r="Y55" s="22">
        <v>250</v>
      </c>
      <c r="Z55" s="42">
        <v>8.0000000000000002E-3</v>
      </c>
      <c r="AA55" s="43">
        <v>840</v>
      </c>
      <c r="AB55" s="43">
        <v>3430</v>
      </c>
      <c r="AC55" s="5"/>
      <c r="AD55" s="19"/>
      <c r="AE55" s="5"/>
      <c r="AF55" s="5"/>
    </row>
    <row r="56" spans="1:32" s="18" customFormat="1" x14ac:dyDescent="0.25">
      <c r="A56" s="22">
        <v>53</v>
      </c>
      <c r="B56" s="22" t="s">
        <v>258</v>
      </c>
      <c r="C56" s="22" t="s">
        <v>414</v>
      </c>
      <c r="D56" s="41">
        <v>45750</v>
      </c>
      <c r="E56" s="38">
        <v>10</v>
      </c>
      <c r="F56" s="38" t="s">
        <v>115</v>
      </c>
      <c r="G56" s="38" t="s">
        <v>580</v>
      </c>
      <c r="H56" s="38" t="s">
        <v>581</v>
      </c>
      <c r="I56" s="38" t="s">
        <v>90</v>
      </c>
      <c r="J56" s="38" t="s">
        <v>156</v>
      </c>
      <c r="K56" s="38" t="s">
        <v>108</v>
      </c>
      <c r="L56" s="38">
        <v>19</v>
      </c>
      <c r="M56" s="38">
        <v>21.194369999999999</v>
      </c>
      <c r="N56" s="38">
        <v>92.153146000000007</v>
      </c>
      <c r="O56" s="22" t="s">
        <v>260</v>
      </c>
      <c r="P56" s="22">
        <v>9.25</v>
      </c>
      <c r="Q56" s="22">
        <v>28</v>
      </c>
      <c r="R56" s="22">
        <v>381.9</v>
      </c>
      <c r="S56" s="22">
        <v>18</v>
      </c>
      <c r="T56" s="52">
        <v>11.32</v>
      </c>
      <c r="U56" s="37">
        <v>406</v>
      </c>
      <c r="V56" s="22">
        <v>1219</v>
      </c>
      <c r="W56" s="22">
        <v>1600</v>
      </c>
      <c r="X56" s="22">
        <v>4700</v>
      </c>
      <c r="Y56" s="22">
        <v>100</v>
      </c>
      <c r="Z56" s="42">
        <v>1.7999999999999999E-2</v>
      </c>
      <c r="AA56" s="43">
        <v>2320</v>
      </c>
      <c r="AB56" s="43">
        <v>3120</v>
      </c>
      <c r="AC56" s="5"/>
      <c r="AD56" s="19"/>
      <c r="AE56" s="5"/>
      <c r="AF56" s="5"/>
    </row>
    <row r="57" spans="1:32" s="18" customFormat="1" x14ac:dyDescent="0.25">
      <c r="A57" s="22">
        <v>54</v>
      </c>
      <c r="B57" s="22" t="s">
        <v>151</v>
      </c>
      <c r="C57" s="22" t="s">
        <v>415</v>
      </c>
      <c r="D57" s="41">
        <v>45750</v>
      </c>
      <c r="E57" s="38">
        <v>10</v>
      </c>
      <c r="F57" s="38" t="s">
        <v>115</v>
      </c>
      <c r="G57" s="38" t="s">
        <v>583</v>
      </c>
      <c r="H57" s="38" t="s">
        <v>584</v>
      </c>
      <c r="I57" s="38" t="s">
        <v>101</v>
      </c>
      <c r="J57" s="38" t="s">
        <v>585</v>
      </c>
      <c r="K57" s="38" t="s">
        <v>118</v>
      </c>
      <c r="L57" s="38">
        <v>12</v>
      </c>
      <c r="M57" s="38">
        <v>21.192665000000002</v>
      </c>
      <c r="N57" s="38">
        <v>92.153351999999998</v>
      </c>
      <c r="O57" s="22" t="s">
        <v>260</v>
      </c>
      <c r="P57" s="22">
        <v>8.19</v>
      </c>
      <c r="Q57" s="22">
        <v>29.3</v>
      </c>
      <c r="R57" s="22">
        <v>260</v>
      </c>
      <c r="S57" s="22">
        <v>20.3</v>
      </c>
      <c r="T57" s="52">
        <v>1.22</v>
      </c>
      <c r="U57" s="37">
        <v>339</v>
      </c>
      <c r="V57" s="22">
        <v>1284</v>
      </c>
      <c r="W57" s="22">
        <v>900</v>
      </c>
      <c r="X57" s="22">
        <v>1700</v>
      </c>
      <c r="Y57" s="22">
        <v>1400</v>
      </c>
      <c r="Z57" s="42">
        <v>2.41E-2</v>
      </c>
      <c r="AA57" s="43">
        <v>2000</v>
      </c>
      <c r="AB57" s="43">
        <v>4520</v>
      </c>
      <c r="AC57" s="5"/>
      <c r="AD57" s="19"/>
      <c r="AE57" s="5"/>
      <c r="AF57" s="5"/>
    </row>
    <row r="58" spans="1:32" s="18" customFormat="1" x14ac:dyDescent="0.25">
      <c r="A58" s="22">
        <v>55</v>
      </c>
      <c r="B58" s="22" t="s">
        <v>151</v>
      </c>
      <c r="C58" s="22" t="s">
        <v>416</v>
      </c>
      <c r="D58" s="41">
        <v>45750</v>
      </c>
      <c r="E58" s="38">
        <v>10</v>
      </c>
      <c r="F58" s="38" t="s">
        <v>115</v>
      </c>
      <c r="G58" s="38" t="s">
        <v>582</v>
      </c>
      <c r="H58" s="38" t="s">
        <v>586</v>
      </c>
      <c r="I58" s="38" t="s">
        <v>101</v>
      </c>
      <c r="J58" s="38" t="s">
        <v>587</v>
      </c>
      <c r="K58" s="38" t="s">
        <v>118</v>
      </c>
      <c r="L58" s="38">
        <v>12</v>
      </c>
      <c r="M58" s="38">
        <v>21.191365999999999</v>
      </c>
      <c r="N58" s="38">
        <v>92.156177</v>
      </c>
      <c r="O58" s="22" t="s">
        <v>260</v>
      </c>
      <c r="P58" s="22">
        <v>7.95</v>
      </c>
      <c r="Q58" s="22">
        <v>27.4</v>
      </c>
      <c r="R58" s="22">
        <v>245</v>
      </c>
      <c r="S58" s="22">
        <v>32.9</v>
      </c>
      <c r="T58" s="52">
        <v>21.2</v>
      </c>
      <c r="U58" s="37">
        <v>196</v>
      </c>
      <c r="V58" s="22">
        <v>677</v>
      </c>
      <c r="W58" s="22">
        <v>0</v>
      </c>
      <c r="X58" s="22">
        <v>2300</v>
      </c>
      <c r="Y58" s="22">
        <v>50</v>
      </c>
      <c r="Z58" s="42">
        <v>1.6E-2</v>
      </c>
      <c r="AA58" s="43">
        <v>240</v>
      </c>
      <c r="AB58" s="43">
        <v>3820</v>
      </c>
      <c r="AC58" s="5"/>
      <c r="AD58" s="19"/>
      <c r="AE58" s="5"/>
      <c r="AF58" s="5"/>
    </row>
    <row r="59" spans="1:32" s="18" customFormat="1" x14ac:dyDescent="0.25">
      <c r="A59" s="22">
        <v>56</v>
      </c>
      <c r="B59" s="22" t="s">
        <v>442</v>
      </c>
      <c r="C59" s="22" t="s">
        <v>417</v>
      </c>
      <c r="D59" s="41">
        <v>45750</v>
      </c>
      <c r="E59" s="22">
        <v>13</v>
      </c>
      <c r="F59" s="22" t="s">
        <v>127</v>
      </c>
      <c r="G59" s="22" t="s">
        <v>588</v>
      </c>
      <c r="H59" s="22" t="s">
        <v>589</v>
      </c>
      <c r="I59" s="22" t="s">
        <v>87</v>
      </c>
      <c r="J59" s="22" t="s">
        <v>590</v>
      </c>
      <c r="K59" s="22" t="s">
        <v>135</v>
      </c>
      <c r="L59" s="22">
        <v>50</v>
      </c>
      <c r="M59" s="22">
        <v>21.183160000000001</v>
      </c>
      <c r="N59" s="22">
        <v>92.137124999999997</v>
      </c>
      <c r="O59" s="22" t="s">
        <v>260</v>
      </c>
      <c r="P59" s="22">
        <v>8.84</v>
      </c>
      <c r="Q59" s="22">
        <v>31.4</v>
      </c>
      <c r="R59" s="22">
        <v>165</v>
      </c>
      <c r="S59" s="22">
        <v>29.8</v>
      </c>
      <c r="T59" s="52">
        <v>6.2</v>
      </c>
      <c r="U59" s="22">
        <v>216</v>
      </c>
      <c r="V59" s="22">
        <v>723</v>
      </c>
      <c r="W59" s="22">
        <v>700</v>
      </c>
      <c r="X59" s="22">
        <v>3700</v>
      </c>
      <c r="Y59" s="22">
        <v>155.55000000000001</v>
      </c>
      <c r="Z59" s="42">
        <v>2.4299999999999999E-2</v>
      </c>
      <c r="AA59" s="43">
        <v>600</v>
      </c>
      <c r="AB59" s="43">
        <v>2300</v>
      </c>
      <c r="AC59" s="5"/>
      <c r="AD59" s="19"/>
      <c r="AE59" s="5"/>
      <c r="AF59" s="5"/>
    </row>
    <row r="60" spans="1:32" s="18" customFormat="1" x14ac:dyDescent="0.25">
      <c r="A60" s="22">
        <v>57</v>
      </c>
      <c r="B60" s="22" t="s">
        <v>182</v>
      </c>
      <c r="C60" s="22" t="s">
        <v>418</v>
      </c>
      <c r="D60" s="41">
        <v>45903</v>
      </c>
      <c r="E60" s="38" t="s">
        <v>165</v>
      </c>
      <c r="F60" s="38" t="s">
        <v>68</v>
      </c>
      <c r="G60" s="38" t="s">
        <v>176</v>
      </c>
      <c r="H60" s="38" t="s">
        <v>167</v>
      </c>
      <c r="I60" s="38" t="s">
        <v>90</v>
      </c>
      <c r="J60" s="38" t="s">
        <v>177</v>
      </c>
      <c r="K60" s="38" t="s">
        <v>75</v>
      </c>
      <c r="L60" s="38">
        <v>60</v>
      </c>
      <c r="M60" s="38">
        <v>21.195740000000001</v>
      </c>
      <c r="N60" s="38">
        <v>92.157679999999999</v>
      </c>
      <c r="O60" s="22" t="s">
        <v>260</v>
      </c>
      <c r="P60" s="22">
        <v>8.18</v>
      </c>
      <c r="Q60" s="22">
        <v>25.8</v>
      </c>
      <c r="R60" s="22">
        <v>279</v>
      </c>
      <c r="S60" s="22">
        <v>42.1</v>
      </c>
      <c r="T60" s="52">
        <v>28.6</v>
      </c>
      <c r="U60" s="37">
        <v>119</v>
      </c>
      <c r="V60" s="22">
        <v>295</v>
      </c>
      <c r="W60" s="22">
        <v>8700</v>
      </c>
      <c r="X60" s="22">
        <v>48700</v>
      </c>
      <c r="Y60" s="22">
        <v>20</v>
      </c>
      <c r="Z60" s="42">
        <v>8.6E-3</v>
      </c>
      <c r="AA60" s="43">
        <v>720</v>
      </c>
      <c r="AB60" s="43">
        <v>1260</v>
      </c>
      <c r="AC60" s="5"/>
      <c r="AD60" s="19"/>
      <c r="AE60" s="5"/>
      <c r="AF60" s="5"/>
    </row>
    <row r="61" spans="1:32" s="18" customFormat="1" x14ac:dyDescent="0.25">
      <c r="A61" s="22">
        <v>58</v>
      </c>
      <c r="B61" s="22" t="s">
        <v>182</v>
      </c>
      <c r="C61" s="22" t="s">
        <v>419</v>
      </c>
      <c r="D61" s="41">
        <v>45903</v>
      </c>
      <c r="E61" s="38" t="s">
        <v>165</v>
      </c>
      <c r="F61" s="38" t="s">
        <v>68</v>
      </c>
      <c r="G61" s="38" t="s">
        <v>174</v>
      </c>
      <c r="H61" s="38" t="s">
        <v>167</v>
      </c>
      <c r="I61" s="38" t="s">
        <v>69</v>
      </c>
      <c r="J61" s="38" t="s">
        <v>175</v>
      </c>
      <c r="K61" s="39" t="s">
        <v>75</v>
      </c>
      <c r="L61" s="40">
        <v>30</v>
      </c>
      <c r="M61" s="38">
        <v>21.199010000000001</v>
      </c>
      <c r="N61" s="39">
        <v>92.155820000000006</v>
      </c>
      <c r="O61" s="22" t="s">
        <v>260</v>
      </c>
      <c r="P61" s="22">
        <v>8.1999999999999993</v>
      </c>
      <c r="Q61" s="22">
        <v>25.6</v>
      </c>
      <c r="R61" s="22">
        <v>139</v>
      </c>
      <c r="S61" s="22">
        <v>3.26</v>
      </c>
      <c r="T61" s="52">
        <v>15.2</v>
      </c>
      <c r="U61" s="37">
        <v>51</v>
      </c>
      <c r="V61" s="22">
        <v>238</v>
      </c>
      <c r="W61" s="22">
        <v>150700</v>
      </c>
      <c r="X61" s="22">
        <v>159700</v>
      </c>
      <c r="Y61" s="22">
        <v>80</v>
      </c>
      <c r="Z61" s="42">
        <v>7.7999999999999996E-3</v>
      </c>
      <c r="AA61" s="43">
        <v>280</v>
      </c>
      <c r="AB61" s="43">
        <v>680</v>
      </c>
      <c r="AC61" s="5"/>
      <c r="AD61" s="19"/>
      <c r="AE61" s="5"/>
      <c r="AF61" s="5"/>
    </row>
    <row r="62" spans="1:32" s="18" customFormat="1" x14ac:dyDescent="0.25">
      <c r="A62" s="22">
        <v>59</v>
      </c>
      <c r="B62" s="22" t="s">
        <v>182</v>
      </c>
      <c r="C62" s="22" t="s">
        <v>420</v>
      </c>
      <c r="D62" s="41">
        <v>45903</v>
      </c>
      <c r="E62" s="38" t="s">
        <v>165</v>
      </c>
      <c r="F62" s="38" t="s">
        <v>68</v>
      </c>
      <c r="G62" s="38" t="s">
        <v>172</v>
      </c>
      <c r="H62" s="38" t="s">
        <v>167</v>
      </c>
      <c r="I62" s="38" t="s">
        <v>69</v>
      </c>
      <c r="J62" s="38" t="s">
        <v>173</v>
      </c>
      <c r="K62" s="39" t="s">
        <v>71</v>
      </c>
      <c r="L62" s="40">
        <v>10</v>
      </c>
      <c r="M62" s="38">
        <v>21.198122000000001</v>
      </c>
      <c r="N62" s="39">
        <v>92.154961999999998</v>
      </c>
      <c r="O62" s="22" t="s">
        <v>260</v>
      </c>
      <c r="P62" s="22">
        <v>8.07</v>
      </c>
      <c r="Q62" s="22">
        <v>25.6</v>
      </c>
      <c r="R62" s="22">
        <v>293</v>
      </c>
      <c r="S62" s="22">
        <v>56.8</v>
      </c>
      <c r="T62" s="52">
        <v>23.6</v>
      </c>
      <c r="U62" s="37">
        <v>65</v>
      </c>
      <c r="V62" s="22">
        <v>427</v>
      </c>
      <c r="W62" s="22">
        <v>65000</v>
      </c>
      <c r="X62" s="22">
        <v>66000</v>
      </c>
      <c r="Y62" s="22">
        <v>177.77</v>
      </c>
      <c r="Z62" s="42">
        <v>1.0999999999999999E-2</v>
      </c>
      <c r="AA62" s="43">
        <v>160</v>
      </c>
      <c r="AB62" s="43">
        <v>1270</v>
      </c>
      <c r="AC62" s="5"/>
      <c r="AD62" s="19"/>
      <c r="AE62" s="5"/>
      <c r="AF62" s="5"/>
    </row>
    <row r="63" spans="1:32" s="18" customFormat="1" x14ac:dyDescent="0.25">
      <c r="A63" s="22">
        <v>60</v>
      </c>
      <c r="B63" s="22" t="s">
        <v>182</v>
      </c>
      <c r="C63" s="22" t="s">
        <v>421</v>
      </c>
      <c r="D63" s="41">
        <v>45903</v>
      </c>
      <c r="E63" s="38" t="s">
        <v>165</v>
      </c>
      <c r="F63" s="38" t="s">
        <v>68</v>
      </c>
      <c r="G63" s="38" t="s">
        <v>166</v>
      </c>
      <c r="H63" s="38" t="s">
        <v>167</v>
      </c>
      <c r="I63" s="38" t="s">
        <v>87</v>
      </c>
      <c r="J63" s="38" t="s">
        <v>169</v>
      </c>
      <c r="K63" s="39" t="s">
        <v>75</v>
      </c>
      <c r="L63" s="40">
        <v>60</v>
      </c>
      <c r="M63" s="38">
        <v>21.19669</v>
      </c>
      <c r="N63" s="39">
        <v>92.152109999999993</v>
      </c>
      <c r="O63" s="22" t="s">
        <v>260</v>
      </c>
      <c r="P63" s="22">
        <v>7.98</v>
      </c>
      <c r="Q63" s="22">
        <v>24.1</v>
      </c>
      <c r="R63" s="22">
        <v>203</v>
      </c>
      <c r="S63" s="22">
        <v>34.9</v>
      </c>
      <c r="T63" s="52">
        <v>9.31</v>
      </c>
      <c r="U63" s="37">
        <v>76</v>
      </c>
      <c r="V63" s="22">
        <v>227</v>
      </c>
      <c r="W63" s="22">
        <v>1400</v>
      </c>
      <c r="X63" s="22">
        <v>51400</v>
      </c>
      <c r="Y63" s="22">
        <v>80</v>
      </c>
      <c r="Z63" s="42">
        <v>1.4800000000000001E-2</v>
      </c>
      <c r="AA63" s="43">
        <v>1400</v>
      </c>
      <c r="AB63" s="43">
        <v>1160</v>
      </c>
      <c r="AC63" s="5"/>
      <c r="AD63" s="19"/>
      <c r="AE63" s="5"/>
      <c r="AF63" s="5"/>
    </row>
    <row r="64" spans="1:32" s="18" customFormat="1" x14ac:dyDescent="0.25">
      <c r="A64" s="22">
        <v>61</v>
      </c>
      <c r="B64" s="22" t="s">
        <v>182</v>
      </c>
      <c r="C64" s="22" t="s">
        <v>422</v>
      </c>
      <c r="D64" s="41">
        <v>45903</v>
      </c>
      <c r="E64" s="38" t="s">
        <v>165</v>
      </c>
      <c r="F64" s="38" t="s">
        <v>68</v>
      </c>
      <c r="G64" s="38" t="s">
        <v>180</v>
      </c>
      <c r="H64" s="38" t="s">
        <v>167</v>
      </c>
      <c r="I64" s="38" t="s">
        <v>101</v>
      </c>
      <c r="J64" s="38" t="s">
        <v>181</v>
      </c>
      <c r="K64" s="38" t="s">
        <v>71</v>
      </c>
      <c r="L64" s="40">
        <v>15</v>
      </c>
      <c r="M64" s="38">
        <v>21.197768</v>
      </c>
      <c r="N64" s="38">
        <v>92.160131000000007</v>
      </c>
      <c r="O64" s="22" t="s">
        <v>260</v>
      </c>
      <c r="P64" s="22">
        <v>8.35</v>
      </c>
      <c r="Q64" s="37">
        <v>22.8</v>
      </c>
      <c r="R64" s="37">
        <v>488</v>
      </c>
      <c r="S64" s="22">
        <v>47.8</v>
      </c>
      <c r="T64" s="51">
        <v>46</v>
      </c>
      <c r="U64" s="37">
        <v>262</v>
      </c>
      <c r="V64" s="22">
        <v>789</v>
      </c>
      <c r="W64" s="37">
        <v>76800</v>
      </c>
      <c r="X64" s="37">
        <v>78100</v>
      </c>
      <c r="Y64" s="22">
        <v>166.66</v>
      </c>
      <c r="Z64" s="42">
        <v>3.2599999999999997E-2</v>
      </c>
      <c r="AA64" s="43">
        <v>640</v>
      </c>
      <c r="AB64" s="43">
        <v>2490</v>
      </c>
      <c r="AC64" s="5"/>
      <c r="AD64" s="19"/>
      <c r="AE64" s="5"/>
      <c r="AF64" s="5"/>
    </row>
    <row r="65" spans="1:32" s="18" customFormat="1" x14ac:dyDescent="0.25">
      <c r="A65" s="22">
        <v>62</v>
      </c>
      <c r="B65" s="22" t="s">
        <v>182</v>
      </c>
      <c r="C65" s="22" t="s">
        <v>423</v>
      </c>
      <c r="D65" s="41">
        <v>45903</v>
      </c>
      <c r="E65" s="22" t="s">
        <v>165</v>
      </c>
      <c r="F65" s="22" t="s">
        <v>68</v>
      </c>
      <c r="G65" s="22" t="s">
        <v>178</v>
      </c>
      <c r="H65" s="22" t="s">
        <v>167</v>
      </c>
      <c r="I65" s="22" t="s">
        <v>101</v>
      </c>
      <c r="J65" s="22" t="s">
        <v>179</v>
      </c>
      <c r="K65" s="22" t="s">
        <v>71</v>
      </c>
      <c r="L65" s="22">
        <v>15</v>
      </c>
      <c r="M65" s="22">
        <v>21.198578999999999</v>
      </c>
      <c r="N65" s="22">
        <v>92.158384999999996</v>
      </c>
      <c r="O65" s="22" t="s">
        <v>260</v>
      </c>
      <c r="P65" s="22">
        <v>7.35</v>
      </c>
      <c r="Q65" s="22">
        <v>24.4</v>
      </c>
      <c r="R65" s="22">
        <v>244</v>
      </c>
      <c r="S65" s="22">
        <v>4.42</v>
      </c>
      <c r="T65" s="52">
        <v>47.1</v>
      </c>
      <c r="U65" s="22">
        <v>114</v>
      </c>
      <c r="V65" s="22">
        <v>303</v>
      </c>
      <c r="W65" s="22">
        <v>120300</v>
      </c>
      <c r="X65" s="22">
        <v>127500</v>
      </c>
      <c r="Y65" s="22">
        <v>20</v>
      </c>
      <c r="Z65" s="42">
        <v>1.4200000000000001E-2</v>
      </c>
      <c r="AA65" s="43">
        <v>160</v>
      </c>
      <c r="AB65" s="43">
        <v>1180</v>
      </c>
      <c r="AC65" s="5"/>
      <c r="AD65" s="19"/>
      <c r="AE65" s="19"/>
      <c r="AF65" s="5"/>
    </row>
    <row r="66" spans="1:32" s="18" customFormat="1" x14ac:dyDescent="0.25">
      <c r="A66" s="22">
        <v>63</v>
      </c>
      <c r="B66" s="22" t="s">
        <v>182</v>
      </c>
      <c r="C66" s="22" t="s">
        <v>424</v>
      </c>
      <c r="D66" s="48">
        <v>45933</v>
      </c>
      <c r="E66" s="38" t="s">
        <v>165</v>
      </c>
      <c r="F66" s="38" t="s">
        <v>68</v>
      </c>
      <c r="G66" s="38" t="s">
        <v>170</v>
      </c>
      <c r="H66" s="38" t="s">
        <v>167</v>
      </c>
      <c r="I66" s="38" t="s">
        <v>85</v>
      </c>
      <c r="J66" s="38" t="s">
        <v>171</v>
      </c>
      <c r="K66" s="38" t="s">
        <v>71</v>
      </c>
      <c r="L66" s="38">
        <v>15</v>
      </c>
      <c r="M66" s="38">
        <v>21.199186000000001</v>
      </c>
      <c r="N66" s="38">
        <v>92.154042000000004</v>
      </c>
      <c r="O66" s="22" t="s">
        <v>260</v>
      </c>
      <c r="P66" s="22">
        <v>7.92</v>
      </c>
      <c r="Q66" s="37">
        <v>26.4</v>
      </c>
      <c r="R66" s="37">
        <v>109</v>
      </c>
      <c r="S66" s="22">
        <v>13.5</v>
      </c>
      <c r="T66" s="51">
        <v>2.5</v>
      </c>
      <c r="U66" s="37">
        <v>90</v>
      </c>
      <c r="V66" s="22">
        <v>176</v>
      </c>
      <c r="W66" s="37">
        <v>59200</v>
      </c>
      <c r="X66" s="37">
        <v>67900</v>
      </c>
      <c r="Y66" s="22">
        <v>20</v>
      </c>
      <c r="Z66" s="42">
        <v>1.21E-2</v>
      </c>
      <c r="AA66" s="43">
        <v>200</v>
      </c>
      <c r="AB66" s="43">
        <v>860</v>
      </c>
      <c r="AC66" s="5"/>
      <c r="AD66" s="19"/>
      <c r="AE66" s="19"/>
      <c r="AF66" s="5"/>
    </row>
    <row r="67" spans="1:32" x14ac:dyDescent="0.25">
      <c r="A67" s="22">
        <v>64</v>
      </c>
      <c r="B67" s="22" t="s">
        <v>182</v>
      </c>
      <c r="C67" s="22" t="s">
        <v>425</v>
      </c>
      <c r="D67" s="48">
        <v>45933</v>
      </c>
      <c r="E67" s="38" t="s">
        <v>165</v>
      </c>
      <c r="F67" s="38" t="s">
        <v>68</v>
      </c>
      <c r="G67" s="38" t="s">
        <v>166</v>
      </c>
      <c r="H67" s="38" t="s">
        <v>167</v>
      </c>
      <c r="I67" s="38" t="s">
        <v>87</v>
      </c>
      <c r="J67" s="38" t="s">
        <v>168</v>
      </c>
      <c r="K67" s="38" t="s">
        <v>71</v>
      </c>
      <c r="L67" s="38">
        <v>10</v>
      </c>
      <c r="M67" s="38">
        <v>21.195395999999999</v>
      </c>
      <c r="N67" s="38">
        <v>92.153687000000005</v>
      </c>
      <c r="O67" s="22" t="s">
        <v>260</v>
      </c>
      <c r="P67" s="37">
        <v>8.77</v>
      </c>
      <c r="Q67" s="22">
        <v>25.9</v>
      </c>
      <c r="R67" s="22">
        <v>916</v>
      </c>
      <c r="S67" s="37">
        <v>30.4</v>
      </c>
      <c r="T67" s="52">
        <v>49</v>
      </c>
      <c r="U67" s="37">
        <v>226</v>
      </c>
      <c r="V67" s="37">
        <v>1124</v>
      </c>
      <c r="W67" s="37">
        <v>0</v>
      </c>
      <c r="X67" s="22">
        <v>0</v>
      </c>
      <c r="Y67" s="37">
        <v>300</v>
      </c>
      <c r="Z67" s="44">
        <v>3.6700000000000003E-2</v>
      </c>
      <c r="AA67" s="45">
        <v>40</v>
      </c>
      <c r="AB67" s="45">
        <v>3650</v>
      </c>
      <c r="AC67" s="5"/>
      <c r="AD67" s="19"/>
      <c r="AE67" s="19"/>
      <c r="AF67" s="4"/>
    </row>
    <row r="68" spans="1:32" s="18" customFormat="1" x14ac:dyDescent="0.25">
      <c r="A68" s="22">
        <v>65</v>
      </c>
      <c r="B68" s="22" t="s">
        <v>182</v>
      </c>
      <c r="C68" s="22" t="s">
        <v>426</v>
      </c>
      <c r="D68" s="48">
        <v>45933</v>
      </c>
      <c r="E68" s="38" t="s">
        <v>165</v>
      </c>
      <c r="F68" s="38" t="s">
        <v>68</v>
      </c>
      <c r="G68" s="38" t="s">
        <v>591</v>
      </c>
      <c r="H68" s="38" t="s">
        <v>167</v>
      </c>
      <c r="I68" s="38" t="s">
        <v>85</v>
      </c>
      <c r="J68" s="38" t="s">
        <v>592</v>
      </c>
      <c r="K68" s="38" t="s">
        <v>79</v>
      </c>
      <c r="L68" s="38">
        <v>10</v>
      </c>
      <c r="M68" s="38">
        <v>21.198429999999998</v>
      </c>
      <c r="N68" s="38">
        <v>92.150874000000002</v>
      </c>
      <c r="O68" s="22" t="s">
        <v>260</v>
      </c>
      <c r="P68" s="22">
        <v>7.42</v>
      </c>
      <c r="Q68" s="37">
        <v>27.7</v>
      </c>
      <c r="R68" s="37">
        <v>50.3</v>
      </c>
      <c r="S68" s="22">
        <v>5.83</v>
      </c>
      <c r="T68" s="51">
        <v>1.33</v>
      </c>
      <c r="U68" s="37">
        <v>44</v>
      </c>
      <c r="V68" s="22">
        <v>120</v>
      </c>
      <c r="W68" s="37">
        <v>100</v>
      </c>
      <c r="X68" s="37">
        <v>3300</v>
      </c>
      <c r="Y68" s="22">
        <v>10</v>
      </c>
      <c r="Z68" s="42">
        <v>7.9000000000000008E-3</v>
      </c>
      <c r="AA68" s="43">
        <v>240</v>
      </c>
      <c r="AB68" s="43">
        <v>260</v>
      </c>
      <c r="AC68" s="5"/>
      <c r="AD68" s="19"/>
      <c r="AE68" s="19"/>
      <c r="AF68" s="5"/>
    </row>
    <row r="69" spans="1:32" s="18" customFormat="1" x14ac:dyDescent="0.25">
      <c r="A69" s="22">
        <v>66</v>
      </c>
      <c r="B69" s="22" t="s">
        <v>182</v>
      </c>
      <c r="C69" s="22" t="s">
        <v>427</v>
      </c>
      <c r="D69" s="48">
        <v>45933</v>
      </c>
      <c r="E69" s="22" t="s">
        <v>165</v>
      </c>
      <c r="F69" s="22" t="s">
        <v>68</v>
      </c>
      <c r="G69" s="22" t="s">
        <v>593</v>
      </c>
      <c r="H69" s="22" t="s">
        <v>167</v>
      </c>
      <c r="I69" s="22" t="s">
        <v>85</v>
      </c>
      <c r="J69" s="22" t="s">
        <v>594</v>
      </c>
      <c r="K69" s="22" t="s">
        <v>79</v>
      </c>
      <c r="L69" s="22">
        <v>10</v>
      </c>
      <c r="M69" s="22">
        <v>21.200375000000001</v>
      </c>
      <c r="N69" s="22">
        <v>92.151758999999998</v>
      </c>
      <c r="O69" s="22" t="s">
        <v>260</v>
      </c>
      <c r="P69" s="22">
        <v>7.92</v>
      </c>
      <c r="Q69" s="22">
        <v>27.9</v>
      </c>
      <c r="R69" s="22">
        <v>164</v>
      </c>
      <c r="S69" s="22">
        <v>41.5</v>
      </c>
      <c r="T69" s="52">
        <v>0.12</v>
      </c>
      <c r="U69" s="22">
        <v>68</v>
      </c>
      <c r="V69" s="22">
        <v>140</v>
      </c>
      <c r="W69" s="22">
        <v>4500</v>
      </c>
      <c r="X69" s="22">
        <v>18900</v>
      </c>
      <c r="Y69" s="22">
        <v>10</v>
      </c>
      <c r="Z69" s="42">
        <v>7.0199999999999999E-2</v>
      </c>
      <c r="AA69" s="43">
        <v>40</v>
      </c>
      <c r="AB69" s="43">
        <v>320</v>
      </c>
      <c r="AC69" s="5"/>
      <c r="AD69" s="19"/>
      <c r="AE69" s="19"/>
      <c r="AF69" s="5"/>
    </row>
    <row r="70" spans="1:32" s="18" customFormat="1" x14ac:dyDescent="0.25">
      <c r="A70" s="22">
        <v>67</v>
      </c>
      <c r="B70" s="22" t="s">
        <v>212</v>
      </c>
      <c r="C70" s="22" t="s">
        <v>428</v>
      </c>
      <c r="D70" s="48">
        <v>45964</v>
      </c>
      <c r="E70" s="38">
        <v>11</v>
      </c>
      <c r="F70" s="38" t="s">
        <v>115</v>
      </c>
      <c r="G70" s="38" t="s">
        <v>203</v>
      </c>
      <c r="H70" s="38" t="s">
        <v>157</v>
      </c>
      <c r="I70" s="38" t="s">
        <v>101</v>
      </c>
      <c r="J70" s="38" t="s">
        <v>188</v>
      </c>
      <c r="K70" s="39" t="s">
        <v>118</v>
      </c>
      <c r="L70" s="40">
        <v>18</v>
      </c>
      <c r="M70" s="38">
        <v>21.183434999999999</v>
      </c>
      <c r="N70" s="39">
        <v>92.158242000000001</v>
      </c>
      <c r="O70" s="22" t="s">
        <v>260</v>
      </c>
      <c r="P70" s="22">
        <v>7.95</v>
      </c>
      <c r="Q70" s="37">
        <v>26.7</v>
      </c>
      <c r="R70" s="37">
        <v>669</v>
      </c>
      <c r="S70" s="22">
        <v>27.2</v>
      </c>
      <c r="T70" s="51">
        <v>51.1</v>
      </c>
      <c r="U70" s="37">
        <v>217</v>
      </c>
      <c r="V70" s="22">
        <v>724</v>
      </c>
      <c r="W70" s="37">
        <v>1000</v>
      </c>
      <c r="X70" s="37">
        <v>51500</v>
      </c>
      <c r="Y70" s="22">
        <v>160</v>
      </c>
      <c r="Z70" s="42">
        <v>4.4600000000000001E-2</v>
      </c>
      <c r="AA70" s="43">
        <v>80</v>
      </c>
      <c r="AB70" s="43">
        <v>4510</v>
      </c>
      <c r="AC70" s="5"/>
      <c r="AD70" s="19"/>
      <c r="AE70" s="19"/>
      <c r="AF70" s="5"/>
    </row>
    <row r="71" spans="1:32" x14ac:dyDescent="0.25">
      <c r="A71" s="22">
        <v>68</v>
      </c>
      <c r="B71" s="22" t="s">
        <v>212</v>
      </c>
      <c r="C71" s="22" t="s">
        <v>429</v>
      </c>
      <c r="D71" s="48">
        <v>45964</v>
      </c>
      <c r="E71" s="38">
        <v>11</v>
      </c>
      <c r="F71" s="38" t="s">
        <v>115</v>
      </c>
      <c r="G71" s="38" t="s">
        <v>200</v>
      </c>
      <c r="H71" s="38" t="s">
        <v>201</v>
      </c>
      <c r="I71" s="38" t="s">
        <v>69</v>
      </c>
      <c r="J71" s="38" t="s">
        <v>202</v>
      </c>
      <c r="K71" s="38" t="s">
        <v>118</v>
      </c>
      <c r="L71" s="38">
        <v>10</v>
      </c>
      <c r="M71" s="38">
        <v>21.185573000000002</v>
      </c>
      <c r="N71" s="38">
        <v>92.156640999999993</v>
      </c>
      <c r="O71" s="22" t="s">
        <v>260</v>
      </c>
      <c r="P71" s="37">
        <v>8.27</v>
      </c>
      <c r="Q71" s="22">
        <v>27.2</v>
      </c>
      <c r="R71" s="22">
        <v>838</v>
      </c>
      <c r="S71" s="37">
        <v>13.5</v>
      </c>
      <c r="T71" s="52">
        <v>46.4</v>
      </c>
      <c r="U71" s="37">
        <v>111</v>
      </c>
      <c r="V71" s="37">
        <v>508</v>
      </c>
      <c r="W71" s="22">
        <v>5600</v>
      </c>
      <c r="X71" s="22">
        <v>9700</v>
      </c>
      <c r="Y71" s="37">
        <v>20</v>
      </c>
      <c r="Z71" s="44">
        <v>3.2199999999999999E-2</v>
      </c>
      <c r="AA71" s="45">
        <v>120</v>
      </c>
      <c r="AB71" s="45">
        <v>3530</v>
      </c>
      <c r="AC71" s="5"/>
      <c r="AD71" s="19"/>
      <c r="AE71" s="4"/>
      <c r="AF71" s="4"/>
    </row>
    <row r="72" spans="1:32" s="18" customFormat="1" x14ac:dyDescent="0.25">
      <c r="A72" s="22">
        <v>69</v>
      </c>
      <c r="B72" s="22" t="s">
        <v>212</v>
      </c>
      <c r="C72" s="22" t="s">
        <v>430</v>
      </c>
      <c r="D72" s="48">
        <v>45964</v>
      </c>
      <c r="E72" s="38">
        <v>11</v>
      </c>
      <c r="F72" s="38" t="s">
        <v>115</v>
      </c>
      <c r="G72" s="38" t="s">
        <v>206</v>
      </c>
      <c r="H72" s="38" t="s">
        <v>207</v>
      </c>
      <c r="I72" s="38" t="s">
        <v>101</v>
      </c>
      <c r="J72" s="38" t="s">
        <v>139</v>
      </c>
      <c r="K72" s="38" t="s">
        <v>118</v>
      </c>
      <c r="L72" s="38">
        <v>15</v>
      </c>
      <c r="M72" s="38">
        <v>21.182651</v>
      </c>
      <c r="N72" s="38">
        <v>92.155180999999999</v>
      </c>
      <c r="O72" s="22" t="s">
        <v>260</v>
      </c>
      <c r="P72" s="22">
        <v>8.86</v>
      </c>
      <c r="Q72" s="37">
        <v>24.8</v>
      </c>
      <c r="R72" s="37">
        <v>546</v>
      </c>
      <c r="S72" s="22">
        <v>55.3</v>
      </c>
      <c r="T72" s="51">
        <v>55.3</v>
      </c>
      <c r="U72" s="37">
        <v>135</v>
      </c>
      <c r="V72" s="22">
        <v>305</v>
      </c>
      <c r="W72" s="22">
        <v>0</v>
      </c>
      <c r="X72" s="37">
        <v>200</v>
      </c>
      <c r="Y72" s="22">
        <v>20</v>
      </c>
      <c r="Z72" s="42">
        <v>5.8999999999999999E-3</v>
      </c>
      <c r="AA72" s="43">
        <v>280</v>
      </c>
      <c r="AB72" s="43">
        <v>2540</v>
      </c>
      <c r="AC72" s="5"/>
      <c r="AD72" s="19"/>
      <c r="AE72" s="5"/>
      <c r="AF72" s="5"/>
    </row>
    <row r="73" spans="1:32" x14ac:dyDescent="0.25">
      <c r="A73" s="22">
        <v>70</v>
      </c>
      <c r="B73" s="22" t="s">
        <v>212</v>
      </c>
      <c r="C73" s="22" t="s">
        <v>431</v>
      </c>
      <c r="D73" s="48">
        <v>45964</v>
      </c>
      <c r="E73" s="38">
        <v>11</v>
      </c>
      <c r="F73" s="38" t="s">
        <v>115</v>
      </c>
      <c r="G73" s="38" t="s">
        <v>204</v>
      </c>
      <c r="H73" s="38" t="s">
        <v>163</v>
      </c>
      <c r="I73" s="38" t="s">
        <v>101</v>
      </c>
      <c r="J73" s="38" t="s">
        <v>205</v>
      </c>
      <c r="K73" s="38" t="s">
        <v>118</v>
      </c>
      <c r="L73" s="38">
        <v>18</v>
      </c>
      <c r="M73" s="38">
        <v>21.18214</v>
      </c>
      <c r="N73" s="38">
        <v>92.157314999999997</v>
      </c>
      <c r="O73" s="22" t="s">
        <v>260</v>
      </c>
      <c r="P73" s="37">
        <v>7.37</v>
      </c>
      <c r="Q73" s="22">
        <v>26</v>
      </c>
      <c r="R73" s="22">
        <v>843</v>
      </c>
      <c r="S73" s="37">
        <v>17.399999999999999</v>
      </c>
      <c r="T73" s="52">
        <v>52.6</v>
      </c>
      <c r="U73" s="37">
        <v>240</v>
      </c>
      <c r="V73" s="37">
        <v>620</v>
      </c>
      <c r="W73" s="22">
        <v>900</v>
      </c>
      <c r="X73" s="22">
        <v>78600</v>
      </c>
      <c r="Y73" s="37">
        <v>120</v>
      </c>
      <c r="Z73" s="44">
        <v>4.0000000000000001E-3</v>
      </c>
      <c r="AA73" s="45">
        <v>240</v>
      </c>
      <c r="AB73" s="45">
        <v>3820</v>
      </c>
      <c r="AC73" s="5"/>
      <c r="AD73" s="19"/>
      <c r="AE73" s="8"/>
      <c r="AF73" s="4"/>
    </row>
    <row r="74" spans="1:32" s="18" customFormat="1" x14ac:dyDescent="0.25">
      <c r="A74" s="22">
        <v>71</v>
      </c>
      <c r="B74" s="22" t="s">
        <v>259</v>
      </c>
      <c r="C74" s="22" t="s">
        <v>432</v>
      </c>
      <c r="D74" s="48">
        <v>45964</v>
      </c>
      <c r="E74" s="38">
        <v>19</v>
      </c>
      <c r="F74" s="38" t="s">
        <v>115</v>
      </c>
      <c r="G74" s="38" t="s">
        <v>223</v>
      </c>
      <c r="H74" s="38" t="s">
        <v>595</v>
      </c>
      <c r="I74" s="38" t="s">
        <v>101</v>
      </c>
      <c r="J74" s="38" t="s">
        <v>224</v>
      </c>
      <c r="K74" s="38" t="s">
        <v>118</v>
      </c>
      <c r="L74" s="38">
        <v>15</v>
      </c>
      <c r="M74" s="38">
        <v>21.185312</v>
      </c>
      <c r="N74" s="38">
        <v>92.140657000000004</v>
      </c>
      <c r="O74" s="22" t="s">
        <v>260</v>
      </c>
      <c r="P74" s="22">
        <v>8.65</v>
      </c>
      <c r="Q74" s="37">
        <v>29.5</v>
      </c>
      <c r="R74" s="37">
        <v>509</v>
      </c>
      <c r="S74" s="22">
        <v>21.5</v>
      </c>
      <c r="T74" s="51">
        <v>61.9</v>
      </c>
      <c r="U74" s="37">
        <v>253</v>
      </c>
      <c r="V74" s="22">
        <v>593</v>
      </c>
      <c r="W74" s="22">
        <v>0</v>
      </c>
      <c r="X74" s="37">
        <v>2900</v>
      </c>
      <c r="Y74" s="22">
        <v>100</v>
      </c>
      <c r="Z74" s="42">
        <v>2.6200000000000001E-2</v>
      </c>
      <c r="AA74" s="43">
        <v>2400</v>
      </c>
      <c r="AB74" s="43">
        <v>2050</v>
      </c>
      <c r="AC74" s="5"/>
      <c r="AD74" s="19"/>
      <c r="AE74" s="8"/>
      <c r="AF74" s="5"/>
    </row>
    <row r="75" spans="1:32" x14ac:dyDescent="0.25">
      <c r="A75" s="22">
        <v>72</v>
      </c>
      <c r="B75" s="22" t="s">
        <v>259</v>
      </c>
      <c r="C75" s="22" t="s">
        <v>433</v>
      </c>
      <c r="D75" s="48">
        <v>45964</v>
      </c>
      <c r="E75" s="38">
        <v>19</v>
      </c>
      <c r="F75" s="38" t="s">
        <v>115</v>
      </c>
      <c r="G75" s="38" t="s">
        <v>225</v>
      </c>
      <c r="H75" s="38" t="s">
        <v>596</v>
      </c>
      <c r="I75" s="38" t="s">
        <v>101</v>
      </c>
      <c r="J75" s="38" t="s">
        <v>224</v>
      </c>
      <c r="K75" s="39" t="s">
        <v>118</v>
      </c>
      <c r="L75" s="40">
        <v>15</v>
      </c>
      <c r="M75" s="38">
        <v>21.185312</v>
      </c>
      <c r="N75" s="39">
        <v>92.140567000000004</v>
      </c>
      <c r="O75" s="22" t="s">
        <v>260</v>
      </c>
      <c r="P75" s="37">
        <v>6.32</v>
      </c>
      <c r="Q75" s="22">
        <v>28.1</v>
      </c>
      <c r="R75" s="22">
        <v>920</v>
      </c>
      <c r="S75" s="37">
        <v>18.899999999999999</v>
      </c>
      <c r="T75" s="52">
        <v>133</v>
      </c>
      <c r="U75" s="37">
        <v>230</v>
      </c>
      <c r="V75" s="37">
        <v>623</v>
      </c>
      <c r="W75" s="22">
        <v>200</v>
      </c>
      <c r="X75" s="22">
        <v>38600</v>
      </c>
      <c r="Y75" s="37">
        <v>10</v>
      </c>
      <c r="Z75" s="44">
        <v>3.2000000000000001E-2</v>
      </c>
      <c r="AA75" s="45">
        <v>520</v>
      </c>
      <c r="AB75" s="45">
        <v>2020</v>
      </c>
      <c r="AC75" s="5"/>
      <c r="AD75" s="19"/>
      <c r="AE75" s="8"/>
      <c r="AF75" s="4"/>
    </row>
    <row r="76" spans="1:32" s="18" customFormat="1" x14ac:dyDescent="0.25">
      <c r="A76" s="22">
        <v>73</v>
      </c>
      <c r="B76" s="22" t="s">
        <v>213</v>
      </c>
      <c r="C76" s="22" t="s">
        <v>434</v>
      </c>
      <c r="D76" s="48">
        <v>45964</v>
      </c>
      <c r="E76" s="38">
        <v>19</v>
      </c>
      <c r="F76" s="38" t="s">
        <v>115</v>
      </c>
      <c r="G76" s="38" t="s">
        <v>220</v>
      </c>
      <c r="H76" s="38" t="s">
        <v>221</v>
      </c>
      <c r="I76" s="38" t="s">
        <v>69</v>
      </c>
      <c r="J76" s="38" t="s">
        <v>222</v>
      </c>
      <c r="K76" s="38" t="s">
        <v>75</v>
      </c>
      <c r="L76" s="38">
        <v>75</v>
      </c>
      <c r="M76" s="38">
        <v>21.180593999999999</v>
      </c>
      <c r="N76" s="38">
        <v>92.147516999999993</v>
      </c>
      <c r="O76" s="22" t="s">
        <v>260</v>
      </c>
      <c r="P76" s="22">
        <v>8.36</v>
      </c>
      <c r="Q76" s="37">
        <v>28.5</v>
      </c>
      <c r="R76" s="37">
        <v>725</v>
      </c>
      <c r="S76" s="22">
        <v>19.899999999999999</v>
      </c>
      <c r="T76" s="51">
        <v>55.4</v>
      </c>
      <c r="U76" s="37">
        <v>272</v>
      </c>
      <c r="V76" s="22">
        <v>726</v>
      </c>
      <c r="W76" s="22">
        <v>0</v>
      </c>
      <c r="X76" s="37">
        <v>2800</v>
      </c>
      <c r="Y76" s="22">
        <v>160</v>
      </c>
      <c r="Z76" s="42">
        <v>3.0300000000000001E-2</v>
      </c>
      <c r="AA76" s="43">
        <v>1840</v>
      </c>
      <c r="AB76" s="43">
        <v>1630</v>
      </c>
      <c r="AC76" s="5"/>
      <c r="AD76" s="19"/>
      <c r="AE76" s="8"/>
      <c r="AF76" s="5"/>
    </row>
    <row r="77" spans="1:32" s="18" customFormat="1" x14ac:dyDescent="0.25">
      <c r="A77" s="22">
        <v>74</v>
      </c>
      <c r="B77" s="22" t="s">
        <v>214</v>
      </c>
      <c r="C77" s="22" t="s">
        <v>435</v>
      </c>
      <c r="D77" s="48">
        <v>45964</v>
      </c>
      <c r="E77" s="22">
        <v>5</v>
      </c>
      <c r="F77" s="22" t="s">
        <v>104</v>
      </c>
      <c r="G77" s="22" t="s">
        <v>597</v>
      </c>
      <c r="H77" s="22" t="s">
        <v>598</v>
      </c>
      <c r="I77" s="22" t="s">
        <v>85</v>
      </c>
      <c r="J77" s="22" t="s">
        <v>599</v>
      </c>
      <c r="K77" s="22" t="s">
        <v>75</v>
      </c>
      <c r="L77" s="22">
        <v>50</v>
      </c>
      <c r="M77" s="22">
        <v>21.199210000000001</v>
      </c>
      <c r="N77" s="22">
        <v>92.147958000000003</v>
      </c>
      <c r="O77" s="22" t="s">
        <v>260</v>
      </c>
      <c r="P77" s="22">
        <v>6.15</v>
      </c>
      <c r="Q77" s="22">
        <v>34.200000000000003</v>
      </c>
      <c r="R77" s="22">
        <v>462</v>
      </c>
      <c r="S77" s="22">
        <v>11.6</v>
      </c>
      <c r="T77" s="52">
        <v>3</v>
      </c>
      <c r="U77" s="22">
        <v>201</v>
      </c>
      <c r="V77" s="22">
        <v>291</v>
      </c>
      <c r="W77" s="22">
        <v>1700</v>
      </c>
      <c r="X77" s="22">
        <v>39500</v>
      </c>
      <c r="Y77" s="22">
        <v>50</v>
      </c>
      <c r="Z77" s="42">
        <v>0.1205</v>
      </c>
      <c r="AA77" s="43">
        <v>120</v>
      </c>
      <c r="AB77" s="43">
        <v>4340</v>
      </c>
      <c r="AC77" s="5"/>
      <c r="AD77" s="19"/>
      <c r="AE77" s="19"/>
      <c r="AF77" s="5"/>
    </row>
    <row r="78" spans="1:32" s="18" customFormat="1" x14ac:dyDescent="0.25">
      <c r="A78" s="22">
        <v>75</v>
      </c>
      <c r="B78" s="22" t="s">
        <v>213</v>
      </c>
      <c r="C78" s="22" t="s">
        <v>436</v>
      </c>
      <c r="D78" s="48" t="s">
        <v>443</v>
      </c>
      <c r="E78" s="38">
        <v>18</v>
      </c>
      <c r="F78" s="38" t="s">
        <v>115</v>
      </c>
      <c r="G78" s="38" t="s">
        <v>208</v>
      </c>
      <c r="H78" s="38" t="s">
        <v>209</v>
      </c>
      <c r="I78" s="38" t="s">
        <v>210</v>
      </c>
      <c r="J78" s="38" t="s">
        <v>211</v>
      </c>
      <c r="K78" s="38" t="s">
        <v>75</v>
      </c>
      <c r="L78" s="38">
        <v>75</v>
      </c>
      <c r="M78" s="38">
        <v>21.187839</v>
      </c>
      <c r="N78" s="38">
        <v>92.144051000000005</v>
      </c>
      <c r="O78" s="22" t="s">
        <v>260</v>
      </c>
      <c r="P78" s="22">
        <v>7.81</v>
      </c>
      <c r="Q78" s="37">
        <v>26.8</v>
      </c>
      <c r="R78" s="37">
        <v>466</v>
      </c>
      <c r="S78" s="22">
        <v>17.8</v>
      </c>
      <c r="T78" s="51">
        <v>33.200000000000003</v>
      </c>
      <c r="U78" s="37">
        <v>179</v>
      </c>
      <c r="V78" s="22">
        <v>691</v>
      </c>
      <c r="W78" s="22">
        <v>100</v>
      </c>
      <c r="X78" s="37">
        <v>100</v>
      </c>
      <c r="Y78" s="22">
        <v>40</v>
      </c>
      <c r="Z78" s="42">
        <v>3.1899999999999998E-2</v>
      </c>
      <c r="AA78" s="43">
        <v>240</v>
      </c>
      <c r="AB78" s="43">
        <v>1960</v>
      </c>
      <c r="AC78" s="5"/>
      <c r="AD78" s="19"/>
      <c r="AE78" s="8"/>
      <c r="AF78" s="5"/>
    </row>
    <row r="79" spans="1:32" x14ac:dyDescent="0.25">
      <c r="A79" s="22">
        <v>76</v>
      </c>
      <c r="B79" s="22" t="s">
        <v>214</v>
      </c>
      <c r="C79" s="22" t="s">
        <v>437</v>
      </c>
      <c r="D79" s="48" t="s">
        <v>443</v>
      </c>
      <c r="E79" s="38">
        <v>18</v>
      </c>
      <c r="F79" s="38" t="s">
        <v>115</v>
      </c>
      <c r="G79" s="38" t="s">
        <v>215</v>
      </c>
      <c r="H79" s="38" t="s">
        <v>163</v>
      </c>
      <c r="I79" s="38" t="s">
        <v>77</v>
      </c>
      <c r="J79" s="38" t="s">
        <v>216</v>
      </c>
      <c r="K79" s="38" t="s">
        <v>118</v>
      </c>
      <c r="L79" s="40">
        <v>18</v>
      </c>
      <c r="M79" s="38">
        <v>21.187598900000001</v>
      </c>
      <c r="N79" s="38">
        <v>92.151601099999993</v>
      </c>
      <c r="O79" s="22" t="s">
        <v>260</v>
      </c>
      <c r="P79" s="37">
        <v>7.68</v>
      </c>
      <c r="Q79" s="22">
        <v>28.9</v>
      </c>
      <c r="R79" s="22">
        <v>710</v>
      </c>
      <c r="S79" s="37">
        <v>77.2</v>
      </c>
      <c r="T79" s="52">
        <v>3.44</v>
      </c>
      <c r="U79" s="37">
        <v>204</v>
      </c>
      <c r="V79" s="37">
        <v>628</v>
      </c>
      <c r="W79" s="22">
        <v>0</v>
      </c>
      <c r="X79" s="22">
        <v>0</v>
      </c>
      <c r="Y79" s="37">
        <v>30</v>
      </c>
      <c r="Z79" s="44">
        <v>1.6799999999999999E-2</v>
      </c>
      <c r="AA79" s="45">
        <v>320</v>
      </c>
      <c r="AB79" s="45">
        <v>2200</v>
      </c>
      <c r="AC79" s="5"/>
      <c r="AD79" s="19"/>
      <c r="AE79" s="19"/>
      <c r="AF79" s="4"/>
    </row>
    <row r="80" spans="1:32" s="18" customFormat="1" x14ac:dyDescent="0.25">
      <c r="A80" s="22">
        <v>77</v>
      </c>
      <c r="B80" s="22" t="s">
        <v>214</v>
      </c>
      <c r="C80" s="22" t="s">
        <v>438</v>
      </c>
      <c r="D80" s="48" t="s">
        <v>443</v>
      </c>
      <c r="E80" s="38">
        <v>18</v>
      </c>
      <c r="F80" s="38" t="s">
        <v>115</v>
      </c>
      <c r="G80" s="38" t="s">
        <v>253</v>
      </c>
      <c r="H80" s="38" t="s">
        <v>254</v>
      </c>
      <c r="I80" s="38" t="s">
        <v>101</v>
      </c>
      <c r="J80" s="38" t="s">
        <v>600</v>
      </c>
      <c r="K80" s="38" t="s">
        <v>118</v>
      </c>
      <c r="L80" s="38">
        <v>18</v>
      </c>
      <c r="M80" s="38">
        <v>21.194597000000002</v>
      </c>
      <c r="N80" s="38">
        <v>92.146111000000005</v>
      </c>
      <c r="O80" s="22" t="s">
        <v>260</v>
      </c>
      <c r="P80" s="22">
        <v>8.57</v>
      </c>
      <c r="Q80" s="37">
        <v>28.9</v>
      </c>
      <c r="R80" s="37">
        <v>864</v>
      </c>
      <c r="S80" s="22">
        <v>12.3</v>
      </c>
      <c r="T80" s="51">
        <v>54.6</v>
      </c>
      <c r="U80" s="37">
        <v>204</v>
      </c>
      <c r="V80" s="22">
        <v>786</v>
      </c>
      <c r="W80" s="22">
        <v>0</v>
      </c>
      <c r="X80" s="37">
        <v>5700</v>
      </c>
      <c r="Y80" s="22">
        <v>62.5</v>
      </c>
      <c r="Z80" s="42">
        <v>1.9300000000000001E-2</v>
      </c>
      <c r="AA80" s="43">
        <v>1040</v>
      </c>
      <c r="AB80" s="43">
        <v>2910</v>
      </c>
      <c r="AC80" s="5"/>
      <c r="AD80" s="19"/>
      <c r="AE80" s="19"/>
      <c r="AF80" s="5"/>
    </row>
    <row r="81" spans="1:32" x14ac:dyDescent="0.25">
      <c r="A81" s="22">
        <v>78</v>
      </c>
      <c r="B81" s="22" t="s">
        <v>214</v>
      </c>
      <c r="C81" s="22" t="s">
        <v>439</v>
      </c>
      <c r="D81" s="48" t="s">
        <v>443</v>
      </c>
      <c r="E81" s="38">
        <v>18</v>
      </c>
      <c r="F81" s="38" t="s">
        <v>115</v>
      </c>
      <c r="G81" s="38" t="s">
        <v>226</v>
      </c>
      <c r="H81" s="38" t="s">
        <v>229</v>
      </c>
      <c r="I81" s="38" t="s">
        <v>77</v>
      </c>
      <c r="J81" s="38" t="s">
        <v>601</v>
      </c>
      <c r="K81" s="38" t="s">
        <v>118</v>
      </c>
      <c r="L81" s="38">
        <v>18</v>
      </c>
      <c r="M81" s="38">
        <v>21.192170000000001</v>
      </c>
      <c r="N81" s="38">
        <v>92.147570000000002</v>
      </c>
      <c r="O81" s="22" t="s">
        <v>260</v>
      </c>
      <c r="P81" s="37">
        <v>7.59</v>
      </c>
      <c r="Q81" s="22">
        <v>29.6</v>
      </c>
      <c r="R81" s="22">
        <v>956</v>
      </c>
      <c r="S81" s="37">
        <v>26.7</v>
      </c>
      <c r="T81" s="52">
        <v>30</v>
      </c>
      <c r="U81" s="37">
        <v>213</v>
      </c>
      <c r="V81" s="37">
        <v>873</v>
      </c>
      <c r="W81" s="22">
        <v>0</v>
      </c>
      <c r="X81" s="22">
        <v>2700</v>
      </c>
      <c r="Y81" s="37">
        <v>166.66</v>
      </c>
      <c r="Z81" s="44">
        <v>1.6899999999999998E-2</v>
      </c>
      <c r="AA81" s="45">
        <v>1120</v>
      </c>
      <c r="AB81" s="45">
        <v>3990</v>
      </c>
      <c r="AC81" s="5"/>
      <c r="AD81" s="19"/>
      <c r="AE81" s="19"/>
      <c r="AF81" s="4"/>
    </row>
    <row r="82" spans="1:32" s="18" customFormat="1" x14ac:dyDescent="0.25">
      <c r="A82" s="22">
        <v>79</v>
      </c>
      <c r="B82" s="22" t="s">
        <v>214</v>
      </c>
      <c r="C82" s="22" t="s">
        <v>444</v>
      </c>
      <c r="D82" s="48" t="s">
        <v>443</v>
      </c>
      <c r="E82" s="38">
        <v>18</v>
      </c>
      <c r="F82" s="38" t="s">
        <v>115</v>
      </c>
      <c r="G82" s="38" t="s">
        <v>228</v>
      </c>
      <c r="H82" s="38" t="s">
        <v>227</v>
      </c>
      <c r="I82" s="22" t="s">
        <v>101</v>
      </c>
      <c r="J82" s="22" t="s">
        <v>602</v>
      </c>
      <c r="K82" s="22" t="s">
        <v>118</v>
      </c>
      <c r="L82" s="55">
        <v>18</v>
      </c>
      <c r="M82" s="38">
        <v>21.192375999999999</v>
      </c>
      <c r="N82" s="38">
        <v>92.147880000000001</v>
      </c>
      <c r="O82" s="22" t="s">
        <v>260</v>
      </c>
      <c r="P82" s="22">
        <v>8.24</v>
      </c>
      <c r="Q82" s="37">
        <v>28.8</v>
      </c>
      <c r="R82" s="37">
        <v>924</v>
      </c>
      <c r="S82" s="22">
        <v>22.4</v>
      </c>
      <c r="T82" s="51">
        <v>5.6</v>
      </c>
      <c r="U82" s="37">
        <v>189</v>
      </c>
      <c r="V82" s="22">
        <v>957</v>
      </c>
      <c r="W82" s="22">
        <v>0</v>
      </c>
      <c r="X82" s="37">
        <v>10500</v>
      </c>
      <c r="Y82" s="22">
        <v>133.33000000000001</v>
      </c>
      <c r="Z82" s="42">
        <v>0.03</v>
      </c>
      <c r="AA82" s="43">
        <v>480</v>
      </c>
      <c r="AB82" s="43">
        <v>3350</v>
      </c>
      <c r="AC82" s="5"/>
      <c r="AD82" s="19"/>
      <c r="AE82" s="19"/>
      <c r="AF82" s="5"/>
    </row>
    <row r="83" spans="1:32" s="18" customFormat="1" x14ac:dyDescent="0.25">
      <c r="A83" s="22">
        <v>80</v>
      </c>
      <c r="B83" s="22" t="s">
        <v>214</v>
      </c>
      <c r="C83" s="22" t="s">
        <v>445</v>
      </c>
      <c r="D83" s="48" t="s">
        <v>443</v>
      </c>
      <c r="E83" s="22">
        <v>18</v>
      </c>
      <c r="F83" s="22" t="s">
        <v>115</v>
      </c>
      <c r="G83" s="5" t="s">
        <v>217</v>
      </c>
      <c r="H83" s="5" t="s">
        <v>218</v>
      </c>
      <c r="I83" s="5" t="s">
        <v>90</v>
      </c>
      <c r="J83" s="5" t="s">
        <v>603</v>
      </c>
      <c r="K83" s="5" t="s">
        <v>118</v>
      </c>
      <c r="L83" s="55">
        <v>18</v>
      </c>
      <c r="M83" s="22">
        <v>21.190429999999999</v>
      </c>
      <c r="N83" s="22">
        <v>92.145899999999997</v>
      </c>
      <c r="O83" s="22" t="s">
        <v>260</v>
      </c>
      <c r="P83" s="22">
        <v>8.0399999999999991</v>
      </c>
      <c r="Q83" s="22">
        <v>26</v>
      </c>
      <c r="R83" s="22">
        <v>826</v>
      </c>
      <c r="S83" s="22">
        <v>70.7</v>
      </c>
      <c r="T83" s="52">
        <v>1.26</v>
      </c>
      <c r="U83" s="22">
        <v>171</v>
      </c>
      <c r="V83" s="22">
        <v>774</v>
      </c>
      <c r="W83" s="22">
        <v>0</v>
      </c>
      <c r="X83" s="22">
        <v>3300</v>
      </c>
      <c r="Y83" s="22">
        <v>80</v>
      </c>
      <c r="Z83" s="42">
        <v>1.6299999999999999E-2</v>
      </c>
      <c r="AA83" s="43">
        <v>1560</v>
      </c>
      <c r="AB83" s="43">
        <v>2220</v>
      </c>
      <c r="AC83" s="5"/>
      <c r="AD83" s="19"/>
      <c r="AE83" s="19"/>
      <c r="AF83" s="5"/>
    </row>
    <row r="84" spans="1:32" s="18" customFormat="1" x14ac:dyDescent="0.25">
      <c r="A84" s="22">
        <v>81</v>
      </c>
      <c r="B84" s="22" t="s">
        <v>151</v>
      </c>
      <c r="C84" s="22" t="s">
        <v>446</v>
      </c>
      <c r="D84" s="48" t="s">
        <v>520</v>
      </c>
      <c r="E84" s="38">
        <v>13</v>
      </c>
      <c r="F84" s="38" t="s">
        <v>115</v>
      </c>
      <c r="G84" s="54" t="s">
        <v>334</v>
      </c>
      <c r="H84" s="5" t="s">
        <v>76</v>
      </c>
      <c r="I84" s="54" t="s">
        <v>101</v>
      </c>
      <c r="J84" s="54" t="s">
        <v>336</v>
      </c>
      <c r="K84" s="54" t="s">
        <v>79</v>
      </c>
      <c r="L84" s="22">
        <v>25</v>
      </c>
      <c r="M84" s="38">
        <v>21.176905000000001</v>
      </c>
      <c r="N84" s="38">
        <v>92.141926999999995</v>
      </c>
      <c r="O84" s="22" t="s">
        <v>260</v>
      </c>
      <c r="P84" s="22">
        <v>7.7</v>
      </c>
      <c r="Q84" s="37">
        <v>26.5</v>
      </c>
      <c r="R84" s="37">
        <v>512</v>
      </c>
      <c r="S84" s="22">
        <v>14.4</v>
      </c>
      <c r="T84" s="51">
        <v>7.12</v>
      </c>
      <c r="U84" s="37">
        <v>196</v>
      </c>
      <c r="V84" s="22">
        <v>494</v>
      </c>
      <c r="W84" s="22">
        <v>300</v>
      </c>
      <c r="X84" s="37">
        <v>33600</v>
      </c>
      <c r="Y84" s="22">
        <v>100</v>
      </c>
      <c r="Z84" s="42">
        <v>2.9399999999999999E-2</v>
      </c>
      <c r="AA84" s="43">
        <v>200</v>
      </c>
      <c r="AB84" s="43">
        <v>1980</v>
      </c>
      <c r="AC84" s="5"/>
      <c r="AD84" s="19"/>
      <c r="AE84" s="19"/>
      <c r="AF84" s="5"/>
    </row>
    <row r="85" spans="1:32" x14ac:dyDescent="0.25">
      <c r="A85" s="22">
        <v>82</v>
      </c>
      <c r="B85" s="22" t="s">
        <v>261</v>
      </c>
      <c r="C85" s="22" t="s">
        <v>447</v>
      </c>
      <c r="D85" s="48" t="s">
        <v>520</v>
      </c>
      <c r="E85" s="38">
        <v>13</v>
      </c>
      <c r="F85" s="38" t="s">
        <v>115</v>
      </c>
      <c r="G85" s="54" t="s">
        <v>278</v>
      </c>
      <c r="H85" s="22" t="s">
        <v>604</v>
      </c>
      <c r="I85" s="22" t="s">
        <v>77</v>
      </c>
      <c r="J85" s="22" t="s">
        <v>239</v>
      </c>
      <c r="K85" s="22" t="s">
        <v>118</v>
      </c>
      <c r="L85" s="22">
        <v>18</v>
      </c>
      <c r="M85" s="38">
        <v>21.177123999999999</v>
      </c>
      <c r="N85" s="38">
        <v>92.140960000000007</v>
      </c>
      <c r="O85" s="22" t="s">
        <v>260</v>
      </c>
      <c r="P85" s="37">
        <v>7.82</v>
      </c>
      <c r="Q85" s="22">
        <v>28.7</v>
      </c>
      <c r="R85" s="22">
        <v>586</v>
      </c>
      <c r="S85" s="37">
        <v>53.5</v>
      </c>
      <c r="T85" s="52">
        <v>5.84</v>
      </c>
      <c r="U85" s="37">
        <v>200</v>
      </c>
      <c r="V85" s="37">
        <v>258</v>
      </c>
      <c r="W85" s="37">
        <v>14100</v>
      </c>
      <c r="X85" s="22">
        <v>19700</v>
      </c>
      <c r="Y85" s="37">
        <v>10</v>
      </c>
      <c r="Z85" s="44">
        <v>1.9800000000000002E-2</v>
      </c>
      <c r="AA85" s="45">
        <v>240</v>
      </c>
      <c r="AB85" s="45">
        <v>2010</v>
      </c>
      <c r="AC85" s="5"/>
      <c r="AD85" s="19"/>
      <c r="AE85" s="19"/>
      <c r="AF85" s="4"/>
    </row>
    <row r="86" spans="1:32" s="18" customFormat="1" x14ac:dyDescent="0.25">
      <c r="A86" s="22">
        <v>83</v>
      </c>
      <c r="B86" s="22" t="s">
        <v>261</v>
      </c>
      <c r="C86" s="22" t="s">
        <v>448</v>
      </c>
      <c r="D86" s="48" t="s">
        <v>520</v>
      </c>
      <c r="E86" s="38">
        <v>13</v>
      </c>
      <c r="F86" s="38" t="s">
        <v>115</v>
      </c>
      <c r="G86" s="54" t="s">
        <v>279</v>
      </c>
      <c r="H86" s="38" t="s">
        <v>280</v>
      </c>
      <c r="I86" s="38" t="s">
        <v>85</v>
      </c>
      <c r="J86" s="38" t="s">
        <v>231</v>
      </c>
      <c r="K86" s="38" t="s">
        <v>118</v>
      </c>
      <c r="L86" s="38">
        <v>18</v>
      </c>
      <c r="M86" s="38">
        <v>21.177479999999999</v>
      </c>
      <c r="N86" s="38">
        <v>92.136480000000006</v>
      </c>
      <c r="O86" s="22" t="s">
        <v>260</v>
      </c>
      <c r="P86" s="22">
        <v>7.73</v>
      </c>
      <c r="Q86" s="37">
        <v>28.3</v>
      </c>
      <c r="R86" s="37">
        <v>836</v>
      </c>
      <c r="S86" s="22">
        <v>16.5</v>
      </c>
      <c r="T86" s="51">
        <v>37.4</v>
      </c>
      <c r="U86" s="37">
        <v>233</v>
      </c>
      <c r="V86" s="22">
        <v>631</v>
      </c>
      <c r="W86" s="22">
        <v>0</v>
      </c>
      <c r="X86" s="37">
        <v>0</v>
      </c>
      <c r="Y86" s="22">
        <v>200</v>
      </c>
      <c r="Z86" s="42">
        <v>2.7199999999999998E-2</v>
      </c>
      <c r="AA86" s="43">
        <v>160</v>
      </c>
      <c r="AB86" s="43">
        <v>3140</v>
      </c>
      <c r="AC86" s="5"/>
      <c r="AD86" s="19"/>
      <c r="AE86" s="19"/>
      <c r="AF86" s="5"/>
    </row>
    <row r="87" spans="1:32" x14ac:dyDescent="0.25">
      <c r="A87" s="22">
        <v>84</v>
      </c>
      <c r="B87" s="22" t="s">
        <v>261</v>
      </c>
      <c r="C87" s="22" t="s">
        <v>449</v>
      </c>
      <c r="D87" s="48" t="s">
        <v>520</v>
      </c>
      <c r="E87" s="38">
        <v>13</v>
      </c>
      <c r="F87" s="38" t="s">
        <v>115</v>
      </c>
      <c r="G87" s="38" t="s">
        <v>281</v>
      </c>
      <c r="H87" s="38" t="s">
        <v>282</v>
      </c>
      <c r="I87" s="38" t="s">
        <v>85</v>
      </c>
      <c r="J87" s="38" t="s">
        <v>231</v>
      </c>
      <c r="K87" s="38" t="s">
        <v>118</v>
      </c>
      <c r="L87" s="38">
        <v>18</v>
      </c>
      <c r="M87" s="38">
        <v>21.17764</v>
      </c>
      <c r="N87" s="38">
        <v>92.136452000000006</v>
      </c>
      <c r="O87" s="22" t="s">
        <v>260</v>
      </c>
      <c r="P87" s="37">
        <v>7.69</v>
      </c>
      <c r="Q87" s="22">
        <v>28.4</v>
      </c>
      <c r="R87" s="22">
        <v>830</v>
      </c>
      <c r="S87" s="37">
        <v>22.7</v>
      </c>
      <c r="T87" s="52">
        <v>40.4</v>
      </c>
      <c r="U87" s="37">
        <v>205</v>
      </c>
      <c r="V87" s="37">
        <v>531</v>
      </c>
      <c r="W87" s="37">
        <v>0</v>
      </c>
      <c r="X87" s="22">
        <v>8700</v>
      </c>
      <c r="Y87" s="37">
        <v>80</v>
      </c>
      <c r="Z87" s="44">
        <v>2.9700000000000001E-2</v>
      </c>
      <c r="AA87" s="45">
        <v>240</v>
      </c>
      <c r="AB87" s="45">
        <v>2640</v>
      </c>
      <c r="AC87" s="5"/>
      <c r="AD87" s="19"/>
      <c r="AE87" s="19"/>
      <c r="AF87" s="4"/>
    </row>
    <row r="88" spans="1:32" s="18" customFormat="1" x14ac:dyDescent="0.25">
      <c r="A88" s="22">
        <v>85</v>
      </c>
      <c r="B88" s="22" t="s">
        <v>261</v>
      </c>
      <c r="C88" s="22" t="s">
        <v>450</v>
      </c>
      <c r="D88" s="48" t="s">
        <v>520</v>
      </c>
      <c r="E88" s="38">
        <v>13</v>
      </c>
      <c r="F88" s="38" t="s">
        <v>115</v>
      </c>
      <c r="G88" s="38" t="s">
        <v>283</v>
      </c>
      <c r="H88" s="38" t="s">
        <v>605</v>
      </c>
      <c r="I88" s="38" t="s">
        <v>85</v>
      </c>
      <c r="J88" s="38" t="s">
        <v>231</v>
      </c>
      <c r="K88" s="38" t="s">
        <v>79</v>
      </c>
      <c r="L88" s="38">
        <v>25</v>
      </c>
      <c r="M88" s="38">
        <v>21.17756</v>
      </c>
      <c r="N88" s="38">
        <v>92.136579999999995</v>
      </c>
      <c r="O88" s="22" t="s">
        <v>260</v>
      </c>
      <c r="P88" s="22">
        <v>8.42</v>
      </c>
      <c r="Q88" s="37">
        <v>29.5</v>
      </c>
      <c r="R88" s="37">
        <v>610</v>
      </c>
      <c r="S88" s="22">
        <v>11</v>
      </c>
      <c r="T88" s="51">
        <v>52</v>
      </c>
      <c r="U88" s="37">
        <v>244</v>
      </c>
      <c r="V88" s="22">
        <v>459</v>
      </c>
      <c r="W88" s="22">
        <v>500</v>
      </c>
      <c r="X88" s="37">
        <v>6100</v>
      </c>
      <c r="Y88" s="22">
        <v>40</v>
      </c>
      <c r="Z88" s="42">
        <v>1.9900000000000001E-2</v>
      </c>
      <c r="AA88" s="43">
        <v>640</v>
      </c>
      <c r="AB88" s="43">
        <v>1780</v>
      </c>
      <c r="AC88" s="5"/>
      <c r="AD88" s="19"/>
      <c r="AE88" s="19"/>
      <c r="AF88" s="5"/>
    </row>
    <row r="89" spans="1:32" x14ac:dyDescent="0.25">
      <c r="A89" s="22">
        <v>86</v>
      </c>
      <c r="B89" s="22" t="s">
        <v>213</v>
      </c>
      <c r="C89" s="22" t="s">
        <v>451</v>
      </c>
      <c r="D89" s="48" t="s">
        <v>520</v>
      </c>
      <c r="E89" s="38">
        <v>13</v>
      </c>
      <c r="F89" s="38" t="s">
        <v>115</v>
      </c>
      <c r="G89" s="38" t="s">
        <v>284</v>
      </c>
      <c r="H89" s="38" t="s">
        <v>285</v>
      </c>
      <c r="I89" s="38" t="s">
        <v>92</v>
      </c>
      <c r="J89" s="38" t="s">
        <v>286</v>
      </c>
      <c r="K89" s="38" t="s">
        <v>71</v>
      </c>
      <c r="L89" s="38">
        <v>25</v>
      </c>
      <c r="M89" s="49">
        <v>21.171896</v>
      </c>
      <c r="N89" s="49">
        <v>92.134422000000001</v>
      </c>
      <c r="O89" s="22" t="s">
        <v>260</v>
      </c>
      <c r="P89" s="37">
        <v>8.19</v>
      </c>
      <c r="Q89" s="22">
        <v>27.7</v>
      </c>
      <c r="R89" s="22">
        <v>842</v>
      </c>
      <c r="S89" s="37">
        <v>15.4</v>
      </c>
      <c r="T89" s="52">
        <v>75</v>
      </c>
      <c r="U89" s="37">
        <v>177</v>
      </c>
      <c r="V89" s="37">
        <v>612</v>
      </c>
      <c r="W89" s="37">
        <v>3100</v>
      </c>
      <c r="X89" s="22">
        <v>14500</v>
      </c>
      <c r="Y89" s="37">
        <v>140</v>
      </c>
      <c r="Z89" s="44">
        <v>4.2700000000000002E-2</v>
      </c>
      <c r="AA89" s="45">
        <v>80</v>
      </c>
      <c r="AB89" s="45">
        <v>2480</v>
      </c>
      <c r="AC89" s="5"/>
      <c r="AD89" s="19"/>
      <c r="AE89" s="4"/>
      <c r="AF89" s="4"/>
    </row>
    <row r="90" spans="1:32" s="18" customFormat="1" x14ac:dyDescent="0.25">
      <c r="A90" s="22">
        <v>87</v>
      </c>
      <c r="B90" s="22" t="s">
        <v>213</v>
      </c>
      <c r="C90" s="22" t="s">
        <v>452</v>
      </c>
      <c r="D90" s="48" t="s">
        <v>520</v>
      </c>
      <c r="E90" s="38">
        <v>13</v>
      </c>
      <c r="F90" s="38" t="s">
        <v>115</v>
      </c>
      <c r="G90" s="38" t="s">
        <v>337</v>
      </c>
      <c r="H90" s="38" t="s">
        <v>606</v>
      </c>
      <c r="I90" s="38" t="s">
        <v>92</v>
      </c>
      <c r="J90" s="38" t="s">
        <v>183</v>
      </c>
      <c r="K90" s="38" t="s">
        <v>71</v>
      </c>
      <c r="L90" s="38">
        <v>25</v>
      </c>
      <c r="M90" s="38">
        <v>21.181719000000001</v>
      </c>
      <c r="N90" s="38">
        <v>92.136381999999998</v>
      </c>
      <c r="O90" s="22" t="s">
        <v>260</v>
      </c>
      <c r="P90" s="22">
        <v>8.42</v>
      </c>
      <c r="Q90" s="37">
        <v>31.2</v>
      </c>
      <c r="R90" s="37">
        <v>712</v>
      </c>
      <c r="S90" s="22">
        <v>15.2</v>
      </c>
      <c r="T90" s="51">
        <v>70.2</v>
      </c>
      <c r="U90" s="37">
        <v>216</v>
      </c>
      <c r="V90" s="22">
        <v>905</v>
      </c>
      <c r="W90" s="22">
        <v>0</v>
      </c>
      <c r="X90" s="37">
        <v>0</v>
      </c>
      <c r="Y90" s="22">
        <v>140</v>
      </c>
      <c r="Z90" s="42">
        <v>3.9899999999999998E-2</v>
      </c>
      <c r="AA90" s="43">
        <v>440</v>
      </c>
      <c r="AB90" s="43">
        <v>3230</v>
      </c>
      <c r="AC90" s="5"/>
      <c r="AD90" s="19"/>
      <c r="AE90" s="5"/>
      <c r="AF90" s="5"/>
    </row>
    <row r="91" spans="1:32" x14ac:dyDescent="0.25">
      <c r="A91" s="22">
        <v>88</v>
      </c>
      <c r="B91" s="22" t="s">
        <v>259</v>
      </c>
      <c r="C91" s="22" t="s">
        <v>453</v>
      </c>
      <c r="D91" s="48" t="s">
        <v>520</v>
      </c>
      <c r="E91" s="38">
        <v>13</v>
      </c>
      <c r="F91" s="38" t="s">
        <v>115</v>
      </c>
      <c r="G91" s="38" t="s">
        <v>287</v>
      </c>
      <c r="H91" s="22" t="s">
        <v>740</v>
      </c>
      <c r="I91" s="38" t="s">
        <v>87</v>
      </c>
      <c r="J91" s="38" t="s">
        <v>288</v>
      </c>
      <c r="K91" s="38" t="s">
        <v>71</v>
      </c>
      <c r="L91" s="38">
        <v>25</v>
      </c>
      <c r="M91" s="38">
        <v>21.18085</v>
      </c>
      <c r="N91" s="38">
        <v>92.137529999999998</v>
      </c>
      <c r="O91" s="22" t="s">
        <v>260</v>
      </c>
      <c r="P91" s="37">
        <v>8.56</v>
      </c>
      <c r="Q91" s="22">
        <v>29.3</v>
      </c>
      <c r="R91" s="22">
        <v>1112</v>
      </c>
      <c r="S91" s="37">
        <v>16.7</v>
      </c>
      <c r="T91" s="52">
        <v>29.8</v>
      </c>
      <c r="U91" s="37">
        <v>203</v>
      </c>
      <c r="V91" s="37">
        <v>1116</v>
      </c>
      <c r="W91" s="37">
        <v>0</v>
      </c>
      <c r="X91" s="22">
        <v>0</v>
      </c>
      <c r="Y91" s="37">
        <v>300</v>
      </c>
      <c r="Z91" s="44">
        <v>3.7900000000000003E-2</v>
      </c>
      <c r="AA91" s="45">
        <v>960</v>
      </c>
      <c r="AB91" s="45">
        <v>3650</v>
      </c>
      <c r="AC91" s="5"/>
      <c r="AD91" s="19"/>
      <c r="AE91" s="4"/>
      <c r="AF91" s="4"/>
    </row>
    <row r="92" spans="1:32" s="18" customFormat="1" x14ac:dyDescent="0.25">
      <c r="A92" s="22">
        <v>89</v>
      </c>
      <c r="B92" s="22" t="s">
        <v>259</v>
      </c>
      <c r="C92" s="22" t="s">
        <v>454</v>
      </c>
      <c r="D92" s="48" t="s">
        <v>520</v>
      </c>
      <c r="E92" s="22">
        <v>13</v>
      </c>
      <c r="F92" s="22" t="s">
        <v>115</v>
      </c>
      <c r="G92" s="22" t="s">
        <v>289</v>
      </c>
      <c r="H92" s="22" t="s">
        <v>290</v>
      </c>
      <c r="I92" s="22" t="s">
        <v>87</v>
      </c>
      <c r="J92" s="22" t="s">
        <v>291</v>
      </c>
      <c r="K92" s="22" t="s">
        <v>118</v>
      </c>
      <c r="L92" s="22">
        <v>6</v>
      </c>
      <c r="M92" s="22">
        <v>21.181908</v>
      </c>
      <c r="N92" s="22">
        <v>92.140423999999996</v>
      </c>
      <c r="O92" s="22" t="s">
        <v>260</v>
      </c>
      <c r="P92" s="22">
        <v>8.25</v>
      </c>
      <c r="Q92" s="22">
        <v>28.3</v>
      </c>
      <c r="R92" s="22">
        <v>820</v>
      </c>
      <c r="S92" s="22">
        <v>16.899999999999999</v>
      </c>
      <c r="T92" s="52">
        <v>32</v>
      </c>
      <c r="U92" s="22">
        <v>196</v>
      </c>
      <c r="V92" s="22">
        <v>673</v>
      </c>
      <c r="W92" s="22">
        <v>0</v>
      </c>
      <c r="X92" s="22">
        <v>0</v>
      </c>
      <c r="Y92" s="22">
        <v>250</v>
      </c>
      <c r="Z92" s="42">
        <v>3.2099999999999997E-2</v>
      </c>
      <c r="AA92" s="43">
        <v>840</v>
      </c>
      <c r="AB92" s="43">
        <v>3770</v>
      </c>
      <c r="AC92" s="5"/>
      <c r="AD92" s="19"/>
      <c r="AE92" s="5"/>
      <c r="AF92" s="5"/>
    </row>
    <row r="93" spans="1:32" x14ac:dyDescent="0.25">
      <c r="A93" s="22">
        <v>90</v>
      </c>
      <c r="B93" s="22" t="s">
        <v>214</v>
      </c>
      <c r="C93" s="22" t="s">
        <v>455</v>
      </c>
      <c r="D93" s="48" t="s">
        <v>521</v>
      </c>
      <c r="E93" s="38">
        <v>16</v>
      </c>
      <c r="F93" s="38" t="s">
        <v>68</v>
      </c>
      <c r="G93" s="38" t="s">
        <v>235</v>
      </c>
      <c r="H93" s="38" t="s">
        <v>607</v>
      </c>
      <c r="I93" s="38" t="s">
        <v>77</v>
      </c>
      <c r="J93" s="38" t="s">
        <v>236</v>
      </c>
      <c r="K93" s="38" t="s">
        <v>75</v>
      </c>
      <c r="L93" s="38">
        <v>35</v>
      </c>
      <c r="M93" s="38">
        <v>21.153596</v>
      </c>
      <c r="N93" s="38">
        <v>92.151965000000004</v>
      </c>
      <c r="O93" s="22" t="s">
        <v>260</v>
      </c>
      <c r="P93" s="37">
        <v>8.75</v>
      </c>
      <c r="Q93" s="22">
        <v>25</v>
      </c>
      <c r="R93" s="22">
        <v>468</v>
      </c>
      <c r="S93" s="37">
        <v>141</v>
      </c>
      <c r="T93" s="52">
        <v>15.28</v>
      </c>
      <c r="U93" s="37">
        <v>209</v>
      </c>
      <c r="V93" s="37">
        <v>904</v>
      </c>
      <c r="W93" s="37">
        <v>0</v>
      </c>
      <c r="X93" s="22">
        <v>29600</v>
      </c>
      <c r="Y93" s="37">
        <v>250</v>
      </c>
      <c r="Z93" s="44">
        <v>3.73E-2</v>
      </c>
      <c r="AA93" s="45">
        <v>1560</v>
      </c>
      <c r="AB93" s="45">
        <v>2830</v>
      </c>
      <c r="AC93" s="5"/>
      <c r="AD93" s="19"/>
      <c r="AE93" s="4"/>
      <c r="AF93" s="4"/>
    </row>
    <row r="94" spans="1:32" s="18" customFormat="1" x14ac:dyDescent="0.25">
      <c r="A94" s="22">
        <v>91</v>
      </c>
      <c r="B94" s="22" t="s">
        <v>214</v>
      </c>
      <c r="C94" s="22" t="s">
        <v>456</v>
      </c>
      <c r="D94" s="48" t="s">
        <v>521</v>
      </c>
      <c r="E94" s="38">
        <v>16</v>
      </c>
      <c r="F94" s="38" t="s">
        <v>68</v>
      </c>
      <c r="G94" s="38" t="s">
        <v>237</v>
      </c>
      <c r="H94" s="38" t="s">
        <v>238</v>
      </c>
      <c r="I94" s="38" t="s">
        <v>77</v>
      </c>
      <c r="J94" s="38" t="s">
        <v>239</v>
      </c>
      <c r="K94" s="38" t="s">
        <v>75</v>
      </c>
      <c r="L94" s="38">
        <v>35</v>
      </c>
      <c r="M94" s="38">
        <v>21.153859000000001</v>
      </c>
      <c r="N94" s="38">
        <v>92.151752000000002</v>
      </c>
      <c r="O94" s="22" t="s">
        <v>260</v>
      </c>
      <c r="P94" s="22">
        <v>8.75</v>
      </c>
      <c r="Q94" s="37">
        <v>27.2</v>
      </c>
      <c r="R94" s="37">
        <v>1408</v>
      </c>
      <c r="S94" s="22">
        <v>15.7</v>
      </c>
      <c r="T94" s="51">
        <v>19.88</v>
      </c>
      <c r="U94" s="37">
        <v>218</v>
      </c>
      <c r="V94" s="22">
        <v>770</v>
      </c>
      <c r="W94" s="22">
        <v>0</v>
      </c>
      <c r="X94" s="37">
        <v>30600</v>
      </c>
      <c r="Y94" s="22">
        <v>150</v>
      </c>
      <c r="Z94" s="42">
        <v>4.2700000000000002E-2</v>
      </c>
      <c r="AA94" s="43">
        <v>320</v>
      </c>
      <c r="AB94" s="43">
        <v>3340</v>
      </c>
      <c r="AC94" s="5"/>
      <c r="AD94" s="19"/>
      <c r="AE94" s="5"/>
      <c r="AF94" s="5"/>
    </row>
    <row r="95" spans="1:32" x14ac:dyDescent="0.25">
      <c r="A95" s="22">
        <v>92</v>
      </c>
      <c r="B95" s="22" t="s">
        <v>214</v>
      </c>
      <c r="C95" s="22" t="s">
        <v>457</v>
      </c>
      <c r="D95" s="48" t="s">
        <v>521</v>
      </c>
      <c r="E95" s="38">
        <v>16</v>
      </c>
      <c r="F95" s="38" t="s">
        <v>68</v>
      </c>
      <c r="G95" s="38" t="s">
        <v>240</v>
      </c>
      <c r="H95" s="38" t="s">
        <v>241</v>
      </c>
      <c r="I95" s="38" t="s">
        <v>101</v>
      </c>
      <c r="J95" s="38" t="s">
        <v>149</v>
      </c>
      <c r="K95" s="38" t="s">
        <v>71</v>
      </c>
      <c r="L95" s="38">
        <v>10</v>
      </c>
      <c r="M95" s="38">
        <v>21.159613</v>
      </c>
      <c r="N95" s="38">
        <v>92.151606999999998</v>
      </c>
      <c r="O95" s="22" t="s">
        <v>260</v>
      </c>
      <c r="P95" s="37">
        <v>8.5299999999999994</v>
      </c>
      <c r="Q95" s="22">
        <v>28</v>
      </c>
      <c r="R95" s="22">
        <v>708</v>
      </c>
      <c r="S95" s="37">
        <v>17.100000000000001</v>
      </c>
      <c r="T95" s="52">
        <v>90.6</v>
      </c>
      <c r="U95" s="37">
        <v>231</v>
      </c>
      <c r="V95" s="37">
        <v>1359</v>
      </c>
      <c r="W95" s="37">
        <v>300</v>
      </c>
      <c r="X95" s="22">
        <v>27900</v>
      </c>
      <c r="Y95" s="37">
        <v>450</v>
      </c>
      <c r="Z95" s="44">
        <v>3.6499999999999998E-2</v>
      </c>
      <c r="AA95" s="45">
        <v>1320</v>
      </c>
      <c r="AB95" s="45">
        <v>3230</v>
      </c>
      <c r="AC95" s="5"/>
      <c r="AD95" s="19"/>
      <c r="AE95" s="4"/>
      <c r="AF95" s="4"/>
    </row>
    <row r="96" spans="1:32" s="18" customFormat="1" x14ac:dyDescent="0.25">
      <c r="A96" s="22">
        <v>93</v>
      </c>
      <c r="B96" s="22" t="s">
        <v>214</v>
      </c>
      <c r="C96" s="22" t="s">
        <v>458</v>
      </c>
      <c r="D96" s="48" t="s">
        <v>521</v>
      </c>
      <c r="E96" s="38">
        <v>16</v>
      </c>
      <c r="F96" s="38" t="s">
        <v>68</v>
      </c>
      <c r="G96" s="38" t="s">
        <v>248</v>
      </c>
      <c r="H96" s="38" t="s">
        <v>608</v>
      </c>
      <c r="I96" s="38" t="s">
        <v>69</v>
      </c>
      <c r="J96" s="38" t="s">
        <v>74</v>
      </c>
      <c r="K96" s="38" t="s">
        <v>75</v>
      </c>
      <c r="L96" s="40">
        <v>30</v>
      </c>
      <c r="M96" s="38">
        <v>21.154219999999999</v>
      </c>
      <c r="N96" s="38">
        <v>92.144980000000004</v>
      </c>
      <c r="O96" s="22" t="s">
        <v>260</v>
      </c>
      <c r="P96" s="22">
        <v>8.35</v>
      </c>
      <c r="Q96" s="37">
        <v>29.5</v>
      </c>
      <c r="R96" s="37">
        <v>1324</v>
      </c>
      <c r="S96" s="22">
        <v>13.5</v>
      </c>
      <c r="T96" s="51">
        <v>34.799999999999997</v>
      </c>
      <c r="U96" s="37">
        <v>179</v>
      </c>
      <c r="V96" s="22">
        <v>554</v>
      </c>
      <c r="W96" s="22">
        <v>700</v>
      </c>
      <c r="X96" s="37">
        <v>4700</v>
      </c>
      <c r="Y96" s="22">
        <v>60</v>
      </c>
      <c r="Z96" s="42">
        <v>2.01E-2</v>
      </c>
      <c r="AA96" s="43">
        <v>120</v>
      </c>
      <c r="AB96" s="43">
        <v>3210</v>
      </c>
      <c r="AC96" s="5"/>
      <c r="AD96" s="19"/>
      <c r="AE96" s="5"/>
      <c r="AF96" s="5"/>
    </row>
    <row r="97" spans="1:32" x14ac:dyDescent="0.25">
      <c r="A97" s="22">
        <v>94</v>
      </c>
      <c r="B97" s="22" t="s">
        <v>214</v>
      </c>
      <c r="C97" s="22" t="s">
        <v>459</v>
      </c>
      <c r="D97" s="48" t="s">
        <v>521</v>
      </c>
      <c r="E97" s="38">
        <v>16</v>
      </c>
      <c r="F97" s="5" t="s">
        <v>68</v>
      </c>
      <c r="G97" s="38" t="s">
        <v>251</v>
      </c>
      <c r="H97" s="5" t="s">
        <v>609</v>
      </c>
      <c r="I97" s="5" t="s">
        <v>69</v>
      </c>
      <c r="J97" s="5" t="s">
        <v>230</v>
      </c>
      <c r="K97" s="5" t="s">
        <v>71</v>
      </c>
      <c r="L97" s="5">
        <v>10</v>
      </c>
      <c r="M97" s="38">
        <v>21.152189</v>
      </c>
      <c r="N97" s="38">
        <v>92.150132999999997</v>
      </c>
      <c r="O97" s="22" t="s">
        <v>260</v>
      </c>
      <c r="P97" s="37">
        <v>8.11</v>
      </c>
      <c r="Q97" s="22">
        <v>29.6</v>
      </c>
      <c r="R97" s="22">
        <v>912</v>
      </c>
      <c r="S97" s="37">
        <v>18.399999999999999</v>
      </c>
      <c r="T97" s="52">
        <v>89.6</v>
      </c>
      <c r="U97" s="37">
        <v>356</v>
      </c>
      <c r="V97" s="37">
        <v>1613</v>
      </c>
      <c r="W97" s="37">
        <v>1900</v>
      </c>
      <c r="X97" s="22">
        <v>4500</v>
      </c>
      <c r="Y97" s="37">
        <v>600</v>
      </c>
      <c r="Z97" s="44">
        <v>4.5100000000000001E-2</v>
      </c>
      <c r="AA97" s="45">
        <v>1960</v>
      </c>
      <c r="AB97" s="45">
        <v>2280</v>
      </c>
      <c r="AC97" s="5"/>
      <c r="AD97" s="19"/>
      <c r="AE97" s="4"/>
      <c r="AF97" s="4"/>
    </row>
    <row r="98" spans="1:32" s="18" customFormat="1" x14ac:dyDescent="0.25">
      <c r="A98" s="22">
        <v>95</v>
      </c>
      <c r="B98" s="22" t="s">
        <v>214</v>
      </c>
      <c r="C98" s="22" t="s">
        <v>460</v>
      </c>
      <c r="D98" s="48" t="s">
        <v>521</v>
      </c>
      <c r="E98" s="22">
        <v>16</v>
      </c>
      <c r="F98" s="22" t="s">
        <v>68</v>
      </c>
      <c r="G98" s="22" t="s">
        <v>242</v>
      </c>
      <c r="H98" s="22" t="s">
        <v>610</v>
      </c>
      <c r="I98" s="22" t="s">
        <v>90</v>
      </c>
      <c r="J98" s="22" t="s">
        <v>243</v>
      </c>
      <c r="K98" s="22" t="s">
        <v>75</v>
      </c>
      <c r="L98" s="22">
        <v>35</v>
      </c>
      <c r="M98" s="22">
        <v>21.15654</v>
      </c>
      <c r="N98" s="22">
        <v>92.149349999999998</v>
      </c>
      <c r="O98" s="22" t="s">
        <v>260</v>
      </c>
      <c r="P98" s="22">
        <v>8.15</v>
      </c>
      <c r="Q98" s="22">
        <v>30</v>
      </c>
      <c r="R98" s="22">
        <v>936</v>
      </c>
      <c r="S98" s="22">
        <v>20.9</v>
      </c>
      <c r="T98" s="52">
        <v>81.2</v>
      </c>
      <c r="U98" s="22">
        <v>406</v>
      </c>
      <c r="V98" s="22">
        <v>1820</v>
      </c>
      <c r="W98" s="22">
        <v>0</v>
      </c>
      <c r="X98" s="22">
        <v>12600</v>
      </c>
      <c r="Y98" s="22">
        <v>666.66</v>
      </c>
      <c r="Z98" s="42">
        <v>3.7400000000000003E-2</v>
      </c>
      <c r="AA98" s="43">
        <v>1280</v>
      </c>
      <c r="AB98" s="43">
        <v>2950</v>
      </c>
      <c r="AC98" s="5"/>
      <c r="AD98" s="19"/>
      <c r="AE98" s="5"/>
      <c r="AF98" s="5"/>
    </row>
    <row r="99" spans="1:32" s="18" customFormat="1" x14ac:dyDescent="0.25">
      <c r="A99" s="22">
        <v>96</v>
      </c>
      <c r="B99" s="22" t="s">
        <v>214</v>
      </c>
      <c r="C99" s="22" t="s">
        <v>461</v>
      </c>
      <c r="D99" s="48" t="s">
        <v>521</v>
      </c>
      <c r="E99" s="38">
        <v>16</v>
      </c>
      <c r="F99" s="38" t="s">
        <v>68</v>
      </c>
      <c r="G99" s="38" t="s">
        <v>249</v>
      </c>
      <c r="H99" s="38" t="s">
        <v>250</v>
      </c>
      <c r="I99" s="38" t="s">
        <v>101</v>
      </c>
      <c r="J99" s="38" t="s">
        <v>205</v>
      </c>
      <c r="K99" s="38" t="s">
        <v>75</v>
      </c>
      <c r="L99" s="38">
        <v>30</v>
      </c>
      <c r="M99" s="38">
        <v>21.158203</v>
      </c>
      <c r="N99" s="38">
        <v>92.148777999999993</v>
      </c>
      <c r="O99" s="22" t="s">
        <v>260</v>
      </c>
      <c r="P99" s="22">
        <v>8.75</v>
      </c>
      <c r="Q99" s="37">
        <v>29.5</v>
      </c>
      <c r="R99" s="37">
        <v>750</v>
      </c>
      <c r="S99" s="22">
        <v>20.7</v>
      </c>
      <c r="T99" s="51">
        <v>114.2</v>
      </c>
      <c r="U99" s="37">
        <v>476</v>
      </c>
      <c r="V99" s="22">
        <v>1796</v>
      </c>
      <c r="W99" s="22">
        <v>0</v>
      </c>
      <c r="X99" s="37">
        <v>400</v>
      </c>
      <c r="Y99" s="22">
        <v>700</v>
      </c>
      <c r="Z99" s="42">
        <v>3.3599999999999998E-2</v>
      </c>
      <c r="AA99" s="43">
        <v>2000</v>
      </c>
      <c r="AB99" s="43">
        <v>3130</v>
      </c>
      <c r="AC99" s="5"/>
      <c r="AD99" s="19"/>
      <c r="AE99" s="5"/>
      <c r="AF99" s="5"/>
    </row>
    <row r="100" spans="1:32" x14ac:dyDescent="0.25">
      <c r="A100" s="22">
        <v>97</v>
      </c>
      <c r="B100" s="22" t="s">
        <v>110</v>
      </c>
      <c r="C100" s="22" t="s">
        <v>462</v>
      </c>
      <c r="D100" s="48" t="s">
        <v>521</v>
      </c>
      <c r="E100" s="38">
        <v>21</v>
      </c>
      <c r="F100" s="38" t="s">
        <v>104</v>
      </c>
      <c r="G100" s="38" t="s">
        <v>233</v>
      </c>
      <c r="H100" s="38" t="s">
        <v>234</v>
      </c>
      <c r="I100" s="38" t="s">
        <v>77</v>
      </c>
      <c r="J100" s="38" t="s">
        <v>611</v>
      </c>
      <c r="K100" s="38" t="s">
        <v>75</v>
      </c>
      <c r="L100" s="38">
        <v>60</v>
      </c>
      <c r="M100" s="38">
        <v>21.131796909999998</v>
      </c>
      <c r="N100" s="38">
        <v>92.160756489999997</v>
      </c>
      <c r="O100" s="22" t="s">
        <v>260</v>
      </c>
      <c r="P100" s="37">
        <v>8.4499999999999993</v>
      </c>
      <c r="Q100" s="22">
        <v>34.5</v>
      </c>
      <c r="R100" s="22">
        <v>714</v>
      </c>
      <c r="S100" s="37">
        <v>18.3</v>
      </c>
      <c r="T100" s="52">
        <v>60.8</v>
      </c>
      <c r="U100" s="37">
        <v>391</v>
      </c>
      <c r="V100" s="37">
        <v>1392</v>
      </c>
      <c r="W100" s="37">
        <v>400</v>
      </c>
      <c r="X100" s="22">
        <v>1000</v>
      </c>
      <c r="Y100" s="37">
        <v>500</v>
      </c>
      <c r="Z100" s="44">
        <v>3.4500000000000003E-2</v>
      </c>
      <c r="AA100" s="45">
        <v>1000</v>
      </c>
      <c r="AB100" s="45">
        <v>3080</v>
      </c>
      <c r="AC100" s="5"/>
      <c r="AD100" s="19"/>
      <c r="AE100" s="4"/>
      <c r="AF100" s="4"/>
    </row>
    <row r="101" spans="1:32" s="18" customFormat="1" x14ac:dyDescent="0.25">
      <c r="A101" s="22">
        <v>98</v>
      </c>
      <c r="B101" s="22" t="s">
        <v>80</v>
      </c>
      <c r="C101" s="22" t="s">
        <v>463</v>
      </c>
      <c r="D101" s="48">
        <v>45842</v>
      </c>
      <c r="E101" s="38">
        <v>9</v>
      </c>
      <c r="F101" s="38" t="s">
        <v>115</v>
      </c>
      <c r="G101" s="38" t="s">
        <v>612</v>
      </c>
      <c r="H101" s="38" t="s">
        <v>613</v>
      </c>
      <c r="I101" s="38" t="s">
        <v>87</v>
      </c>
      <c r="J101" s="38" t="s">
        <v>183</v>
      </c>
      <c r="K101" s="38" t="s">
        <v>118</v>
      </c>
      <c r="L101" s="38">
        <v>18</v>
      </c>
      <c r="M101" s="38">
        <v>21.189253000000001</v>
      </c>
      <c r="N101" s="38">
        <v>92.158941999999996</v>
      </c>
      <c r="O101" s="22" t="s">
        <v>260</v>
      </c>
      <c r="P101" s="22">
        <v>8.17</v>
      </c>
      <c r="Q101" s="37">
        <v>30.8</v>
      </c>
      <c r="R101" s="37">
        <v>985</v>
      </c>
      <c r="S101" s="22">
        <v>19.5</v>
      </c>
      <c r="T101" s="51">
        <v>44</v>
      </c>
      <c r="U101" s="37">
        <v>136</v>
      </c>
      <c r="V101" s="22">
        <v>739</v>
      </c>
      <c r="W101" s="22">
        <v>0</v>
      </c>
      <c r="X101" s="37">
        <v>0</v>
      </c>
      <c r="Y101" s="22">
        <v>250</v>
      </c>
      <c r="Z101" s="42">
        <v>5.1999999999999998E-2</v>
      </c>
      <c r="AA101" s="43">
        <v>320</v>
      </c>
      <c r="AB101" s="43">
        <v>4450</v>
      </c>
      <c r="AC101" s="5"/>
      <c r="AD101" s="19"/>
      <c r="AE101" s="5"/>
      <c r="AF101" s="5"/>
    </row>
    <row r="102" spans="1:32" x14ac:dyDescent="0.25">
      <c r="A102" s="22">
        <v>99</v>
      </c>
      <c r="B102" s="22" t="s">
        <v>80</v>
      </c>
      <c r="C102" s="22" t="s">
        <v>464</v>
      </c>
      <c r="D102" s="48">
        <v>45842</v>
      </c>
      <c r="E102" s="38">
        <v>9</v>
      </c>
      <c r="F102" s="38" t="s">
        <v>115</v>
      </c>
      <c r="G102" s="38" t="s">
        <v>614</v>
      </c>
      <c r="H102" s="38" t="s">
        <v>615</v>
      </c>
      <c r="I102" s="38" t="s">
        <v>87</v>
      </c>
      <c r="J102" s="38" t="s">
        <v>616</v>
      </c>
      <c r="K102" s="38" t="s">
        <v>118</v>
      </c>
      <c r="L102" s="38">
        <v>18</v>
      </c>
      <c r="M102" s="38">
        <v>21.188048999999999</v>
      </c>
      <c r="N102" s="38">
        <v>92.160403000000002</v>
      </c>
      <c r="O102" s="22" t="s">
        <v>260</v>
      </c>
      <c r="P102" s="37">
        <v>7.77</v>
      </c>
      <c r="Q102" s="22">
        <v>26.2</v>
      </c>
      <c r="R102" s="22">
        <v>644</v>
      </c>
      <c r="S102" s="37">
        <v>23.5</v>
      </c>
      <c r="T102" s="52">
        <v>43.9</v>
      </c>
      <c r="U102" s="37">
        <v>90</v>
      </c>
      <c r="V102" s="37">
        <v>340</v>
      </c>
      <c r="W102" s="37">
        <v>3600</v>
      </c>
      <c r="X102" s="22">
        <v>36000</v>
      </c>
      <c r="Y102" s="37">
        <v>100</v>
      </c>
      <c r="Z102" s="44">
        <v>4.1000000000000002E-2</v>
      </c>
      <c r="AA102" s="45">
        <v>40</v>
      </c>
      <c r="AB102" s="45">
        <v>2930</v>
      </c>
      <c r="AC102" s="5"/>
      <c r="AD102" s="19"/>
      <c r="AE102" s="4"/>
      <c r="AF102" s="4"/>
    </row>
    <row r="103" spans="1:32" s="18" customFormat="1" x14ac:dyDescent="0.25">
      <c r="A103" s="22">
        <v>100</v>
      </c>
      <c r="B103" s="22" t="s">
        <v>214</v>
      </c>
      <c r="C103" s="22" t="s">
        <v>465</v>
      </c>
      <c r="D103" s="48">
        <v>45842</v>
      </c>
      <c r="E103" s="38">
        <v>22</v>
      </c>
      <c r="F103" s="38" t="s">
        <v>68</v>
      </c>
      <c r="G103" s="38" t="s">
        <v>617</v>
      </c>
      <c r="H103" s="38" t="s">
        <v>618</v>
      </c>
      <c r="I103" s="38" t="s">
        <v>101</v>
      </c>
      <c r="J103" s="38" t="s">
        <v>224</v>
      </c>
      <c r="K103" s="38" t="s">
        <v>75</v>
      </c>
      <c r="L103" s="38">
        <v>50</v>
      </c>
      <c r="M103" s="22">
        <v>21.087782000000001</v>
      </c>
      <c r="N103" s="22">
        <v>92.200626999999997</v>
      </c>
      <c r="O103" s="22" t="s">
        <v>260</v>
      </c>
      <c r="P103" s="22">
        <v>8.07</v>
      </c>
      <c r="Q103" s="37">
        <v>30.1</v>
      </c>
      <c r="R103" s="22">
        <v>1010</v>
      </c>
      <c r="S103" s="22">
        <v>14.4</v>
      </c>
      <c r="T103" s="51">
        <v>38</v>
      </c>
      <c r="U103" s="37">
        <v>190</v>
      </c>
      <c r="V103" s="22">
        <v>1104</v>
      </c>
      <c r="W103" s="22">
        <v>100</v>
      </c>
      <c r="X103" s="37">
        <v>400</v>
      </c>
      <c r="Y103" s="22">
        <v>300</v>
      </c>
      <c r="Z103" s="42">
        <v>4.7800000000000002E-2</v>
      </c>
      <c r="AA103" s="43">
        <v>40</v>
      </c>
      <c r="AB103" s="43">
        <v>3200</v>
      </c>
      <c r="AC103" s="5"/>
      <c r="AD103" s="19"/>
      <c r="AE103" s="5"/>
      <c r="AF103" s="5"/>
    </row>
    <row r="104" spans="1:32" x14ac:dyDescent="0.25">
      <c r="A104" s="22">
        <v>101</v>
      </c>
      <c r="B104" s="22" t="s">
        <v>214</v>
      </c>
      <c r="C104" s="22" t="s">
        <v>466</v>
      </c>
      <c r="D104" s="48">
        <v>45842</v>
      </c>
      <c r="E104" s="38">
        <v>22</v>
      </c>
      <c r="F104" s="38" t="s">
        <v>68</v>
      </c>
      <c r="G104" s="38" t="s">
        <v>620</v>
      </c>
      <c r="H104" s="38" t="s">
        <v>621</v>
      </c>
      <c r="I104" s="38" t="s">
        <v>77</v>
      </c>
      <c r="J104" s="38" t="s">
        <v>83</v>
      </c>
      <c r="K104" s="38" t="s">
        <v>75</v>
      </c>
      <c r="L104" s="40">
        <v>60</v>
      </c>
      <c r="M104" s="22">
        <v>21.087603000000001</v>
      </c>
      <c r="N104" s="22">
        <v>92.193612999999999</v>
      </c>
      <c r="O104" s="22" t="s">
        <v>260</v>
      </c>
      <c r="P104" s="37">
        <v>8.1999999999999993</v>
      </c>
      <c r="Q104" s="22">
        <v>30.3</v>
      </c>
      <c r="R104" s="37">
        <v>1020</v>
      </c>
      <c r="S104" s="37">
        <v>14.2</v>
      </c>
      <c r="T104" s="52">
        <v>48.2</v>
      </c>
      <c r="U104" s="37">
        <v>180</v>
      </c>
      <c r="V104" s="37">
        <v>1021</v>
      </c>
      <c r="W104" s="37">
        <v>100</v>
      </c>
      <c r="X104" s="22">
        <v>100</v>
      </c>
      <c r="Y104" s="37">
        <v>300</v>
      </c>
      <c r="Z104" s="44">
        <v>4.7800000000000002E-2</v>
      </c>
      <c r="AA104" s="45">
        <v>880</v>
      </c>
      <c r="AB104" s="45">
        <v>2900</v>
      </c>
      <c r="AC104" s="5"/>
      <c r="AD104" s="19"/>
      <c r="AE104" s="4"/>
      <c r="AF104" s="4"/>
    </row>
    <row r="105" spans="1:32" s="18" customFormat="1" x14ac:dyDescent="0.25">
      <c r="A105" s="22">
        <v>102</v>
      </c>
      <c r="B105" s="22" t="s">
        <v>214</v>
      </c>
      <c r="C105" s="22" t="s">
        <v>467</v>
      </c>
      <c r="D105" s="48">
        <v>45842</v>
      </c>
      <c r="E105" s="22">
        <v>22</v>
      </c>
      <c r="F105" s="22" t="s">
        <v>68</v>
      </c>
      <c r="G105" s="22" t="s">
        <v>619</v>
      </c>
      <c r="H105" s="22" t="s">
        <v>622</v>
      </c>
      <c r="I105" s="22" t="s">
        <v>77</v>
      </c>
      <c r="J105" s="22" t="s">
        <v>83</v>
      </c>
      <c r="K105" s="22" t="s">
        <v>75</v>
      </c>
      <c r="L105" s="22">
        <v>60</v>
      </c>
      <c r="M105" s="22">
        <v>21.087577</v>
      </c>
      <c r="N105" s="22">
        <v>92.193770000000001</v>
      </c>
      <c r="O105" s="22" t="s">
        <v>260</v>
      </c>
      <c r="P105" s="22">
        <v>8.69</v>
      </c>
      <c r="Q105" s="22">
        <v>31.2</v>
      </c>
      <c r="R105" s="22">
        <v>901</v>
      </c>
      <c r="S105" s="22">
        <v>15</v>
      </c>
      <c r="T105" s="52">
        <v>48.5</v>
      </c>
      <c r="U105" s="22">
        <v>137</v>
      </c>
      <c r="V105" s="22">
        <v>877</v>
      </c>
      <c r="W105" s="22">
        <v>0</v>
      </c>
      <c r="X105" s="22">
        <v>2900</v>
      </c>
      <c r="Y105" s="22">
        <v>250</v>
      </c>
      <c r="Z105" s="42">
        <v>5.3900000000000003E-2</v>
      </c>
      <c r="AA105" s="43">
        <v>40</v>
      </c>
      <c r="AB105" s="43">
        <v>2300</v>
      </c>
      <c r="AC105" s="5"/>
      <c r="AD105" s="19"/>
      <c r="AE105" s="5"/>
      <c r="AF105" s="5"/>
    </row>
    <row r="106" spans="1:32" x14ac:dyDescent="0.25">
      <c r="A106" s="22">
        <v>103</v>
      </c>
      <c r="B106" s="22" t="s">
        <v>214</v>
      </c>
      <c r="C106" s="22" t="s">
        <v>468</v>
      </c>
      <c r="D106" s="48">
        <v>45904</v>
      </c>
      <c r="E106" s="38">
        <v>24</v>
      </c>
      <c r="F106" s="38" t="s">
        <v>115</v>
      </c>
      <c r="G106" s="38" t="s">
        <v>625</v>
      </c>
      <c r="H106" s="38" t="s">
        <v>626</v>
      </c>
      <c r="I106" s="38" t="s">
        <v>85</v>
      </c>
      <c r="J106" s="38" t="s">
        <v>627</v>
      </c>
      <c r="K106" s="38" t="s">
        <v>118</v>
      </c>
      <c r="L106" s="38">
        <v>18</v>
      </c>
      <c r="M106" s="38">
        <v>21.974981</v>
      </c>
      <c r="N106" s="38">
        <v>92.242254000000003</v>
      </c>
      <c r="O106" s="22" t="s">
        <v>260</v>
      </c>
      <c r="P106" s="37">
        <v>9.15</v>
      </c>
      <c r="Q106" s="22">
        <v>30.8</v>
      </c>
      <c r="R106" s="37">
        <v>351</v>
      </c>
      <c r="S106" s="37">
        <v>11.3</v>
      </c>
      <c r="T106" s="52">
        <v>21.9</v>
      </c>
      <c r="U106" s="37">
        <v>44</v>
      </c>
      <c r="V106" s="37">
        <v>378</v>
      </c>
      <c r="W106" s="37">
        <v>7900</v>
      </c>
      <c r="X106" s="22">
        <v>19600</v>
      </c>
      <c r="Y106" s="37">
        <v>125</v>
      </c>
      <c r="Z106" s="44">
        <v>4.5499999999999999E-2</v>
      </c>
      <c r="AA106" s="45">
        <v>40</v>
      </c>
      <c r="AB106" s="45">
        <v>2270</v>
      </c>
      <c r="AC106" s="5"/>
      <c r="AD106" s="19"/>
      <c r="AE106" s="4"/>
      <c r="AF106" s="4"/>
    </row>
    <row r="107" spans="1:32" s="18" customFormat="1" x14ac:dyDescent="0.25">
      <c r="A107" s="22">
        <v>104</v>
      </c>
      <c r="B107" s="22" t="s">
        <v>214</v>
      </c>
      <c r="C107" s="22" t="s">
        <v>469</v>
      </c>
      <c r="D107" s="48">
        <v>45904</v>
      </c>
      <c r="E107" s="38">
        <v>24</v>
      </c>
      <c r="F107" s="38" t="s">
        <v>115</v>
      </c>
      <c r="G107" s="38" t="s">
        <v>629</v>
      </c>
      <c r="H107" s="38" t="s">
        <v>201</v>
      </c>
      <c r="I107" s="38" t="s">
        <v>85</v>
      </c>
      <c r="J107" s="38" t="s">
        <v>627</v>
      </c>
      <c r="K107" s="38" t="s">
        <v>118</v>
      </c>
      <c r="L107" s="40">
        <v>15</v>
      </c>
      <c r="M107" s="38">
        <v>21.971187</v>
      </c>
      <c r="N107" s="38">
        <v>92.243508000000006</v>
      </c>
      <c r="O107" s="22" t="s">
        <v>260</v>
      </c>
      <c r="P107" s="22">
        <v>9.06</v>
      </c>
      <c r="Q107" s="22">
        <v>30.1</v>
      </c>
      <c r="R107" s="22">
        <v>449</v>
      </c>
      <c r="S107" s="22">
        <v>9.7100000000000009</v>
      </c>
      <c r="T107" s="52">
        <v>22.5</v>
      </c>
      <c r="U107" s="37">
        <v>71</v>
      </c>
      <c r="V107" s="22">
        <v>473</v>
      </c>
      <c r="W107" s="22">
        <v>0</v>
      </c>
      <c r="X107" s="22">
        <v>1900</v>
      </c>
      <c r="Y107" s="22">
        <v>150</v>
      </c>
      <c r="Z107" s="42">
        <v>4.5499999999999999E-2</v>
      </c>
      <c r="AA107" s="43">
        <v>40</v>
      </c>
      <c r="AB107" s="43">
        <v>2610</v>
      </c>
      <c r="AC107" s="5"/>
      <c r="AD107" s="19"/>
      <c r="AE107" s="5"/>
      <c r="AF107" s="5"/>
    </row>
    <row r="108" spans="1:32" s="18" customFormat="1" x14ac:dyDescent="0.25">
      <c r="A108" s="22">
        <v>105</v>
      </c>
      <c r="B108" s="22" t="s">
        <v>214</v>
      </c>
      <c r="C108" s="22" t="s">
        <v>470</v>
      </c>
      <c r="D108" s="48">
        <v>45904</v>
      </c>
      <c r="E108" s="22">
        <v>24</v>
      </c>
      <c r="F108" s="33" t="s">
        <v>115</v>
      </c>
      <c r="G108" s="38" t="s">
        <v>628</v>
      </c>
      <c r="H108" s="38" t="s">
        <v>631</v>
      </c>
      <c r="I108" s="22" t="s">
        <v>69</v>
      </c>
      <c r="J108" s="22" t="s">
        <v>230</v>
      </c>
      <c r="K108" s="22" t="s">
        <v>118</v>
      </c>
      <c r="L108" s="22">
        <v>40</v>
      </c>
      <c r="M108" s="22">
        <v>20.975072999999998</v>
      </c>
      <c r="N108" s="22">
        <v>92.242412999999999</v>
      </c>
      <c r="O108" s="22" t="s">
        <v>260</v>
      </c>
      <c r="P108" s="22">
        <v>8.0500000000000007</v>
      </c>
      <c r="Q108" s="37">
        <v>29.4</v>
      </c>
      <c r="R108" s="22">
        <v>113</v>
      </c>
      <c r="S108" s="22">
        <v>2.11</v>
      </c>
      <c r="T108" s="51">
        <v>8.57</v>
      </c>
      <c r="U108" s="37">
        <v>45</v>
      </c>
      <c r="V108" s="22">
        <v>170</v>
      </c>
      <c r="W108" s="22">
        <v>23600</v>
      </c>
      <c r="X108" s="37">
        <v>53900</v>
      </c>
      <c r="Y108" s="22">
        <v>40</v>
      </c>
      <c r="Z108" s="42">
        <v>8.9999999999999993E-3</v>
      </c>
      <c r="AA108" s="43">
        <v>80</v>
      </c>
      <c r="AB108" s="43">
        <v>300</v>
      </c>
      <c r="AC108" s="5"/>
      <c r="AD108" s="19"/>
      <c r="AE108" s="5"/>
      <c r="AF108" s="5"/>
    </row>
    <row r="109" spans="1:32" x14ac:dyDescent="0.25">
      <c r="A109" s="22">
        <v>106</v>
      </c>
      <c r="B109" s="22" t="s">
        <v>214</v>
      </c>
      <c r="C109" s="22" t="s">
        <v>471</v>
      </c>
      <c r="D109" s="48">
        <v>45904</v>
      </c>
      <c r="E109" s="38">
        <v>24</v>
      </c>
      <c r="F109" s="38" t="s">
        <v>115</v>
      </c>
      <c r="G109" s="38" t="s">
        <v>633</v>
      </c>
      <c r="H109" s="38" t="s">
        <v>635</v>
      </c>
      <c r="I109" s="38" t="s">
        <v>69</v>
      </c>
      <c r="J109" s="38" t="s">
        <v>634</v>
      </c>
      <c r="K109" s="38" t="s">
        <v>118</v>
      </c>
      <c r="L109" s="38">
        <v>6</v>
      </c>
      <c r="M109" s="38">
        <v>20.969460000000002</v>
      </c>
      <c r="N109" s="38">
        <v>92.243260000000006</v>
      </c>
      <c r="O109" s="22" t="s">
        <v>260</v>
      </c>
      <c r="P109" s="37">
        <v>8.85</v>
      </c>
      <c r="Q109" s="22">
        <v>30.8</v>
      </c>
      <c r="R109" s="37">
        <v>742</v>
      </c>
      <c r="S109" s="37">
        <v>15.4</v>
      </c>
      <c r="T109" s="52">
        <v>38.700000000000003</v>
      </c>
      <c r="U109" s="37">
        <v>139</v>
      </c>
      <c r="V109" s="37">
        <v>1232</v>
      </c>
      <c r="W109" s="37">
        <v>200</v>
      </c>
      <c r="X109" s="22">
        <v>3800</v>
      </c>
      <c r="Y109" s="37">
        <v>300</v>
      </c>
      <c r="Z109" s="44">
        <v>4.5900000000000003E-2</v>
      </c>
      <c r="AA109" s="45">
        <v>1240</v>
      </c>
      <c r="AB109" s="45">
        <v>3860</v>
      </c>
      <c r="AC109" s="5"/>
      <c r="AD109" s="19"/>
      <c r="AE109" s="4"/>
      <c r="AF109" s="4"/>
    </row>
    <row r="110" spans="1:32" s="18" customFormat="1" x14ac:dyDescent="0.25">
      <c r="A110" s="22">
        <v>107</v>
      </c>
      <c r="B110" s="22" t="s">
        <v>623</v>
      </c>
      <c r="C110" s="22" t="s">
        <v>472</v>
      </c>
      <c r="D110" s="48">
        <v>45904</v>
      </c>
      <c r="E110" s="38">
        <v>24</v>
      </c>
      <c r="F110" s="38" t="s">
        <v>115</v>
      </c>
      <c r="G110" s="38" t="s">
        <v>630</v>
      </c>
      <c r="H110" s="38" t="s">
        <v>636</v>
      </c>
      <c r="I110" s="38" t="s">
        <v>90</v>
      </c>
      <c r="J110" s="38" t="s">
        <v>243</v>
      </c>
      <c r="K110" s="38" t="s">
        <v>118</v>
      </c>
      <c r="L110" s="38">
        <v>18</v>
      </c>
      <c r="M110" s="38">
        <v>20.955072999999999</v>
      </c>
      <c r="N110" s="38">
        <v>92.242412999999999</v>
      </c>
      <c r="O110" s="22" t="s">
        <v>260</v>
      </c>
      <c r="P110" s="22">
        <v>8.3800000000000008</v>
      </c>
      <c r="Q110" s="22">
        <v>31.2</v>
      </c>
      <c r="R110" s="22">
        <v>311</v>
      </c>
      <c r="S110" s="22">
        <v>26.8</v>
      </c>
      <c r="T110" s="52">
        <v>65.099999999999994</v>
      </c>
      <c r="U110" s="37">
        <v>145</v>
      </c>
      <c r="V110" s="22">
        <v>659</v>
      </c>
      <c r="W110" s="22">
        <v>0</v>
      </c>
      <c r="X110" s="22">
        <v>0</v>
      </c>
      <c r="Y110" s="22">
        <v>25</v>
      </c>
      <c r="Z110" s="42">
        <v>4.7800000000000002E-2</v>
      </c>
      <c r="AA110" s="43">
        <v>80</v>
      </c>
      <c r="AB110" s="43">
        <v>1610</v>
      </c>
      <c r="AC110" s="5"/>
      <c r="AD110" s="19"/>
      <c r="AE110" s="5"/>
      <c r="AF110" s="5"/>
    </row>
    <row r="111" spans="1:32" s="18" customFormat="1" x14ac:dyDescent="0.25">
      <c r="A111" s="22">
        <v>108</v>
      </c>
      <c r="B111" s="22" t="s">
        <v>623</v>
      </c>
      <c r="C111" s="22" t="s">
        <v>473</v>
      </c>
      <c r="D111" s="48">
        <v>45904</v>
      </c>
      <c r="E111" s="38">
        <v>24</v>
      </c>
      <c r="F111" s="38" t="s">
        <v>115</v>
      </c>
      <c r="G111" s="38" t="s">
        <v>637</v>
      </c>
      <c r="H111" s="38" t="s">
        <v>638</v>
      </c>
      <c r="I111" s="38" t="s">
        <v>90</v>
      </c>
      <c r="J111" s="38" t="s">
        <v>243</v>
      </c>
      <c r="K111" s="38" t="s">
        <v>118</v>
      </c>
      <c r="L111" s="38">
        <v>18</v>
      </c>
      <c r="M111" s="38">
        <v>20.955072999999999</v>
      </c>
      <c r="N111" s="38">
        <v>92.242412999999999</v>
      </c>
      <c r="O111" s="22" t="s">
        <v>260</v>
      </c>
      <c r="P111" s="22">
        <v>9.1999999999999993</v>
      </c>
      <c r="Q111" s="37">
        <v>32.799999999999997</v>
      </c>
      <c r="R111" s="22">
        <v>989</v>
      </c>
      <c r="S111" s="22">
        <v>23.9</v>
      </c>
      <c r="T111" s="51">
        <v>37.4</v>
      </c>
      <c r="U111" s="37">
        <v>170</v>
      </c>
      <c r="V111" s="22">
        <v>970</v>
      </c>
      <c r="W111" s="22">
        <v>0</v>
      </c>
      <c r="X111" s="37">
        <v>0</v>
      </c>
      <c r="Y111" s="22">
        <v>50</v>
      </c>
      <c r="Z111" s="42">
        <v>3.8399999999999997E-2</v>
      </c>
      <c r="AA111" s="43">
        <v>600</v>
      </c>
      <c r="AB111" s="43">
        <v>3740</v>
      </c>
      <c r="AC111" s="5"/>
      <c r="AD111" s="19"/>
      <c r="AE111" s="5"/>
      <c r="AF111" s="5"/>
    </row>
    <row r="112" spans="1:32" x14ac:dyDescent="0.25">
      <c r="A112" s="22">
        <v>109</v>
      </c>
      <c r="B112" s="22" t="s">
        <v>294</v>
      </c>
      <c r="C112" s="22" t="s">
        <v>474</v>
      </c>
      <c r="D112" s="48">
        <v>45904</v>
      </c>
      <c r="E112" s="38">
        <v>25</v>
      </c>
      <c r="F112" s="38" t="s">
        <v>115</v>
      </c>
      <c r="G112" s="38" t="s">
        <v>293</v>
      </c>
      <c r="H112" s="38" t="s">
        <v>639</v>
      </c>
      <c r="I112" s="38" t="s">
        <v>69</v>
      </c>
      <c r="J112" s="38" t="s">
        <v>640</v>
      </c>
      <c r="K112" s="38" t="s">
        <v>118</v>
      </c>
      <c r="L112" s="38">
        <v>30</v>
      </c>
      <c r="M112" s="38">
        <v>20.978460999999999</v>
      </c>
      <c r="N112" s="38">
        <v>92.242615999999998</v>
      </c>
      <c r="O112" s="22" t="s">
        <v>260</v>
      </c>
      <c r="P112" s="37">
        <v>8.6999999999999993</v>
      </c>
      <c r="Q112" s="22">
        <v>31.2</v>
      </c>
      <c r="R112" s="37">
        <v>856</v>
      </c>
      <c r="S112" s="37">
        <v>14.6</v>
      </c>
      <c r="T112" s="52">
        <v>44.4</v>
      </c>
      <c r="U112" s="37">
        <v>118</v>
      </c>
      <c r="V112" s="37">
        <v>681</v>
      </c>
      <c r="W112" s="37">
        <v>1100</v>
      </c>
      <c r="X112" s="22">
        <v>3500</v>
      </c>
      <c r="Y112" s="37">
        <v>133.33000000000001</v>
      </c>
      <c r="Z112" s="44">
        <v>3.4700000000000002E-2</v>
      </c>
      <c r="AA112" s="45">
        <v>40</v>
      </c>
      <c r="AB112" s="45">
        <v>2250</v>
      </c>
      <c r="AC112" s="5"/>
      <c r="AD112" s="19"/>
      <c r="AE112" s="4"/>
      <c r="AF112" s="4"/>
    </row>
    <row r="113" spans="1:32" s="18" customFormat="1" x14ac:dyDescent="0.25">
      <c r="A113" s="22">
        <v>110</v>
      </c>
      <c r="B113" s="22" t="s">
        <v>110</v>
      </c>
      <c r="C113" s="22" t="s">
        <v>475</v>
      </c>
      <c r="D113" s="48">
        <v>45904</v>
      </c>
      <c r="E113" s="22">
        <v>25</v>
      </c>
      <c r="F113" s="22" t="s">
        <v>115</v>
      </c>
      <c r="G113" s="22" t="s">
        <v>292</v>
      </c>
      <c r="H113" s="22" t="s">
        <v>641</v>
      </c>
      <c r="I113" s="22" t="s">
        <v>90</v>
      </c>
      <c r="J113" s="22" t="s">
        <v>191</v>
      </c>
      <c r="K113" s="22" t="s">
        <v>75</v>
      </c>
      <c r="L113" s="22">
        <v>30</v>
      </c>
      <c r="M113" s="22">
        <v>21.144006999999998</v>
      </c>
      <c r="N113" s="22">
        <v>92.194569999999999</v>
      </c>
      <c r="O113" s="22" t="s">
        <v>260</v>
      </c>
      <c r="P113" s="22">
        <v>9.19</v>
      </c>
      <c r="Q113" s="22">
        <v>30.3</v>
      </c>
      <c r="R113" s="22">
        <v>1240</v>
      </c>
      <c r="S113" s="22">
        <v>25.1</v>
      </c>
      <c r="T113" s="52">
        <v>43.1</v>
      </c>
      <c r="U113" s="22">
        <v>212</v>
      </c>
      <c r="V113" s="22">
        <v>1688</v>
      </c>
      <c r="W113" s="22">
        <v>500</v>
      </c>
      <c r="X113" s="22">
        <v>4600</v>
      </c>
      <c r="Y113" s="22">
        <v>450</v>
      </c>
      <c r="Z113" s="42">
        <v>5.7200000000000001E-2</v>
      </c>
      <c r="AA113" s="43">
        <v>40</v>
      </c>
      <c r="AB113" s="43">
        <v>4220</v>
      </c>
      <c r="AC113" s="5"/>
      <c r="AD113" s="19"/>
      <c r="AE113" s="5"/>
      <c r="AF113" s="5"/>
    </row>
    <row r="114" spans="1:32" s="18" customFormat="1" x14ac:dyDescent="0.25">
      <c r="A114" s="22">
        <v>111</v>
      </c>
      <c r="B114" s="22" t="s">
        <v>261</v>
      </c>
      <c r="C114" s="22" t="s">
        <v>476</v>
      </c>
      <c r="D114" s="48" t="s">
        <v>624</v>
      </c>
      <c r="E114" s="38" t="s">
        <v>273</v>
      </c>
      <c r="F114" s="38" t="s">
        <v>115</v>
      </c>
      <c r="G114" s="38" t="s">
        <v>644</v>
      </c>
      <c r="H114" s="38" t="s">
        <v>652</v>
      </c>
      <c r="I114" s="38" t="s">
        <v>277</v>
      </c>
      <c r="J114" s="38" t="s">
        <v>243</v>
      </c>
      <c r="K114" s="38" t="s">
        <v>187</v>
      </c>
      <c r="L114" s="40">
        <v>16</v>
      </c>
      <c r="M114" s="38">
        <v>21.186810000000001</v>
      </c>
      <c r="N114" s="38">
        <v>92.135940000000005</v>
      </c>
      <c r="O114" s="22" t="s">
        <v>260</v>
      </c>
      <c r="P114" s="22">
        <v>8.7799999999999994</v>
      </c>
      <c r="Q114" s="37">
        <v>28.6</v>
      </c>
      <c r="R114" s="22">
        <v>202</v>
      </c>
      <c r="S114" s="22">
        <v>14.1</v>
      </c>
      <c r="T114" s="51">
        <v>11.8</v>
      </c>
      <c r="U114" s="37">
        <v>412</v>
      </c>
      <c r="V114" s="22">
        <v>446</v>
      </c>
      <c r="W114" s="22">
        <v>10500</v>
      </c>
      <c r="X114" s="37">
        <v>18700</v>
      </c>
      <c r="Y114" s="22">
        <v>40</v>
      </c>
      <c r="Z114" s="42">
        <v>1.04E-2</v>
      </c>
      <c r="AA114" s="43">
        <v>240</v>
      </c>
      <c r="AB114" s="43">
        <v>1460</v>
      </c>
      <c r="AC114" s="5"/>
      <c r="AD114" s="19"/>
      <c r="AE114" s="5"/>
      <c r="AF114" s="5"/>
    </row>
    <row r="115" spans="1:32" x14ac:dyDescent="0.25">
      <c r="A115" s="22">
        <v>112</v>
      </c>
      <c r="B115" s="22" t="s">
        <v>261</v>
      </c>
      <c r="C115" s="22" t="s">
        <v>477</v>
      </c>
      <c r="D115" s="48" t="s">
        <v>624</v>
      </c>
      <c r="E115" s="38" t="s">
        <v>273</v>
      </c>
      <c r="F115" s="38" t="s">
        <v>115</v>
      </c>
      <c r="G115" s="38" t="s">
        <v>646</v>
      </c>
      <c r="H115" s="38" t="s">
        <v>651</v>
      </c>
      <c r="I115" s="38" t="s">
        <v>274</v>
      </c>
      <c r="J115" s="38" t="s">
        <v>276</v>
      </c>
      <c r="K115" s="38" t="s">
        <v>187</v>
      </c>
      <c r="L115" s="40">
        <v>16</v>
      </c>
      <c r="M115" s="38">
        <v>21.190885999999999</v>
      </c>
      <c r="N115" s="38">
        <v>92.134230000000002</v>
      </c>
      <c r="O115" s="22" t="s">
        <v>260</v>
      </c>
      <c r="P115" s="37">
        <v>8.94</v>
      </c>
      <c r="Q115" s="22">
        <v>31.2</v>
      </c>
      <c r="R115" s="37">
        <v>484</v>
      </c>
      <c r="S115" s="37">
        <v>21.4</v>
      </c>
      <c r="T115" s="52">
        <v>59.9</v>
      </c>
      <c r="U115" s="37">
        <v>330</v>
      </c>
      <c r="V115" s="37">
        <v>924</v>
      </c>
      <c r="W115" s="37">
        <v>3800</v>
      </c>
      <c r="X115" s="22">
        <v>17500</v>
      </c>
      <c r="Y115" s="37">
        <v>125</v>
      </c>
      <c r="Z115" s="44">
        <v>8.3000000000000001E-3</v>
      </c>
      <c r="AA115" s="45">
        <v>40</v>
      </c>
      <c r="AB115" s="45">
        <v>2130</v>
      </c>
      <c r="AC115" s="5"/>
      <c r="AD115" s="19"/>
      <c r="AE115" s="4"/>
      <c r="AF115" s="4"/>
    </row>
    <row r="116" spans="1:32" s="18" customFormat="1" x14ac:dyDescent="0.25">
      <c r="A116" s="22">
        <v>113</v>
      </c>
      <c r="B116" s="22" t="s">
        <v>261</v>
      </c>
      <c r="C116" s="22" t="s">
        <v>478</v>
      </c>
      <c r="D116" s="48" t="s">
        <v>624</v>
      </c>
      <c r="E116" s="38" t="s">
        <v>273</v>
      </c>
      <c r="F116" s="38" t="s">
        <v>115</v>
      </c>
      <c r="G116" s="38" t="s">
        <v>648</v>
      </c>
      <c r="H116" s="38" t="s">
        <v>653</v>
      </c>
      <c r="I116" s="38" t="s">
        <v>274</v>
      </c>
      <c r="J116" s="38" t="s">
        <v>243</v>
      </c>
      <c r="K116" s="38" t="s">
        <v>187</v>
      </c>
      <c r="L116" s="40">
        <v>16</v>
      </c>
      <c r="M116" s="38">
        <v>21.198429999999998</v>
      </c>
      <c r="N116" s="38">
        <v>92.135940000000005</v>
      </c>
      <c r="O116" s="22" t="s">
        <v>260</v>
      </c>
      <c r="P116" s="22">
        <v>8.98</v>
      </c>
      <c r="Q116" s="37">
        <v>31.1</v>
      </c>
      <c r="R116" s="22">
        <v>413</v>
      </c>
      <c r="S116" s="22">
        <v>117.1</v>
      </c>
      <c r="T116" s="51">
        <v>15</v>
      </c>
      <c r="U116" s="37">
        <v>315</v>
      </c>
      <c r="V116" s="22">
        <v>1350</v>
      </c>
      <c r="W116" s="22">
        <v>1900</v>
      </c>
      <c r="X116" s="37">
        <v>36000</v>
      </c>
      <c r="Y116" s="22">
        <v>133.33000000000001</v>
      </c>
      <c r="Z116" s="42">
        <v>9.1000000000000004E-3</v>
      </c>
      <c r="AA116" s="43">
        <v>160</v>
      </c>
      <c r="AB116" s="43">
        <v>2290</v>
      </c>
      <c r="AC116" s="5"/>
      <c r="AD116" s="19"/>
      <c r="AE116" s="5"/>
      <c r="AF116" s="5"/>
    </row>
    <row r="117" spans="1:32" x14ac:dyDescent="0.25">
      <c r="A117" s="22">
        <v>114</v>
      </c>
      <c r="B117" s="22" t="s">
        <v>261</v>
      </c>
      <c r="C117" s="22" t="s">
        <v>479</v>
      </c>
      <c r="D117" s="48" t="s">
        <v>624</v>
      </c>
      <c r="E117" s="38" t="s">
        <v>273</v>
      </c>
      <c r="F117" s="38" t="s">
        <v>115</v>
      </c>
      <c r="G117" s="38" t="s">
        <v>647</v>
      </c>
      <c r="H117" s="38" t="s">
        <v>654</v>
      </c>
      <c r="I117" s="38" t="s">
        <v>275</v>
      </c>
      <c r="J117" s="38" t="s">
        <v>191</v>
      </c>
      <c r="K117" s="38" t="s">
        <v>118</v>
      </c>
      <c r="L117" s="40">
        <v>20</v>
      </c>
      <c r="M117" s="38">
        <v>21.191759999999999</v>
      </c>
      <c r="N117" s="38">
        <v>92.134028000000001</v>
      </c>
      <c r="O117" s="22" t="s">
        <v>260</v>
      </c>
      <c r="P117" s="37">
        <v>7.21</v>
      </c>
      <c r="Q117" s="22">
        <v>31.9</v>
      </c>
      <c r="R117" s="37">
        <v>291</v>
      </c>
      <c r="S117" s="37">
        <v>22.9</v>
      </c>
      <c r="T117" s="52">
        <v>13.9</v>
      </c>
      <c r="U117" s="37">
        <v>491</v>
      </c>
      <c r="V117" s="37">
        <v>360</v>
      </c>
      <c r="W117" s="37">
        <v>200</v>
      </c>
      <c r="X117" s="22">
        <v>17500</v>
      </c>
      <c r="Y117" s="37">
        <v>70</v>
      </c>
      <c r="Z117" s="44">
        <v>1.01E-2</v>
      </c>
      <c r="AA117" s="45">
        <v>80</v>
      </c>
      <c r="AB117" s="45">
        <v>1810</v>
      </c>
      <c r="AC117" s="5"/>
      <c r="AD117" s="19"/>
      <c r="AE117" s="4"/>
      <c r="AF117" s="4"/>
    </row>
    <row r="118" spans="1:32" s="18" customFormat="1" x14ac:dyDescent="0.25">
      <c r="A118" s="22">
        <v>115</v>
      </c>
      <c r="B118" s="22" t="s">
        <v>261</v>
      </c>
      <c r="C118" s="22" t="s">
        <v>480</v>
      </c>
      <c r="D118" s="48" t="s">
        <v>624</v>
      </c>
      <c r="E118" s="38" t="s">
        <v>273</v>
      </c>
      <c r="F118" s="38" t="s">
        <v>115</v>
      </c>
      <c r="G118" s="38" t="s">
        <v>655</v>
      </c>
      <c r="H118" s="38" t="s">
        <v>656</v>
      </c>
      <c r="I118" s="38" t="s">
        <v>274</v>
      </c>
      <c r="J118" s="38" t="s">
        <v>243</v>
      </c>
      <c r="K118" s="38" t="s">
        <v>118</v>
      </c>
      <c r="L118" s="40">
        <v>16</v>
      </c>
      <c r="M118" s="38">
        <v>21.19164</v>
      </c>
      <c r="N118" s="38">
        <v>92.133071000000001</v>
      </c>
      <c r="O118" s="22" t="s">
        <v>260</v>
      </c>
      <c r="P118" s="22">
        <v>7.7</v>
      </c>
      <c r="Q118" s="22">
        <v>29.8</v>
      </c>
      <c r="R118" s="22">
        <v>1010</v>
      </c>
      <c r="S118" s="22">
        <v>14.8</v>
      </c>
      <c r="T118" s="52">
        <v>53.5</v>
      </c>
      <c r="U118" s="37">
        <v>156</v>
      </c>
      <c r="V118" s="22">
        <v>913</v>
      </c>
      <c r="W118" s="22">
        <v>0</v>
      </c>
      <c r="X118" s="22">
        <v>0</v>
      </c>
      <c r="Y118" s="22">
        <v>200</v>
      </c>
      <c r="Z118" s="42">
        <v>2.2499999999999999E-2</v>
      </c>
      <c r="AA118" s="43">
        <v>200</v>
      </c>
      <c r="AB118" s="43">
        <v>4180</v>
      </c>
      <c r="AC118" s="5"/>
      <c r="AD118" s="19"/>
      <c r="AE118" s="5"/>
      <c r="AF118" s="5"/>
    </row>
    <row r="119" spans="1:32" s="18" customFormat="1" x14ac:dyDescent="0.25">
      <c r="A119" s="22">
        <v>116</v>
      </c>
      <c r="B119" s="22" t="s">
        <v>261</v>
      </c>
      <c r="C119" s="22" t="s">
        <v>481</v>
      </c>
      <c r="D119" s="48" t="s">
        <v>624</v>
      </c>
      <c r="E119" s="38" t="s">
        <v>273</v>
      </c>
      <c r="F119" s="38" t="s">
        <v>115</v>
      </c>
      <c r="G119" s="38" t="s">
        <v>657</v>
      </c>
      <c r="H119" s="38" t="s">
        <v>658</v>
      </c>
      <c r="I119" s="38" t="s">
        <v>274</v>
      </c>
      <c r="J119" s="38" t="s">
        <v>191</v>
      </c>
      <c r="K119" s="38" t="s">
        <v>187</v>
      </c>
      <c r="L119" s="38">
        <v>16</v>
      </c>
      <c r="M119" s="38">
        <v>21.194510000000001</v>
      </c>
      <c r="N119" s="38">
        <v>92.13391</v>
      </c>
      <c r="O119" s="22" t="s">
        <v>260</v>
      </c>
      <c r="P119" s="22">
        <v>8.66</v>
      </c>
      <c r="Q119" s="22">
        <v>29.8</v>
      </c>
      <c r="R119" s="22">
        <v>571</v>
      </c>
      <c r="S119" s="22">
        <v>14.6</v>
      </c>
      <c r="T119" s="52">
        <v>29.6</v>
      </c>
      <c r="U119" s="37">
        <v>41</v>
      </c>
      <c r="V119" s="22">
        <v>1293</v>
      </c>
      <c r="W119" s="22">
        <v>0</v>
      </c>
      <c r="X119" s="22">
        <v>81100</v>
      </c>
      <c r="Y119" s="22">
        <v>150</v>
      </c>
      <c r="Z119" s="42">
        <v>8.2000000000000007E-3</v>
      </c>
      <c r="AA119" s="43">
        <v>120</v>
      </c>
      <c r="AB119" s="43">
        <v>2600</v>
      </c>
      <c r="AC119" s="5"/>
      <c r="AD119" s="19"/>
      <c r="AE119" s="5"/>
      <c r="AF119" s="5"/>
    </row>
    <row r="120" spans="1:32" s="18" customFormat="1" ht="16.899999999999999" customHeight="1" x14ac:dyDescent="0.25">
      <c r="A120" s="22">
        <v>117</v>
      </c>
      <c r="B120" s="22" t="s">
        <v>261</v>
      </c>
      <c r="C120" s="22" t="s">
        <v>482</v>
      </c>
      <c r="D120" s="48" t="s">
        <v>624</v>
      </c>
      <c r="E120" s="38" t="s">
        <v>273</v>
      </c>
      <c r="F120" s="38" t="s">
        <v>115</v>
      </c>
      <c r="G120" s="38" t="s">
        <v>659</v>
      </c>
      <c r="H120" s="38" t="s">
        <v>660</v>
      </c>
      <c r="I120" s="38" t="s">
        <v>274</v>
      </c>
      <c r="J120" s="38" t="s">
        <v>232</v>
      </c>
      <c r="K120" s="38" t="s">
        <v>118</v>
      </c>
      <c r="L120" s="40">
        <v>16</v>
      </c>
      <c r="M120" s="38">
        <v>21.194348000000002</v>
      </c>
      <c r="N120" s="38">
        <v>92.132068000000004</v>
      </c>
      <c r="O120" s="22" t="s">
        <v>260</v>
      </c>
      <c r="P120" s="22">
        <v>9.09</v>
      </c>
      <c r="Q120" s="22">
        <v>30.2</v>
      </c>
      <c r="R120" s="22">
        <v>581</v>
      </c>
      <c r="S120" s="22">
        <v>30.3</v>
      </c>
      <c r="T120" s="52">
        <v>3.99</v>
      </c>
      <c r="U120" s="37">
        <v>316</v>
      </c>
      <c r="V120" s="22">
        <v>550</v>
      </c>
      <c r="W120" s="22">
        <v>0</v>
      </c>
      <c r="X120" s="22">
        <v>0</v>
      </c>
      <c r="Y120" s="22">
        <v>57.14</v>
      </c>
      <c r="Z120" s="42">
        <v>1.4200000000000001E-2</v>
      </c>
      <c r="AA120" s="43">
        <v>760</v>
      </c>
      <c r="AB120" s="43">
        <v>1270</v>
      </c>
      <c r="AC120" s="5"/>
      <c r="AD120" s="19"/>
      <c r="AE120" s="5"/>
      <c r="AF120" s="5"/>
    </row>
    <row r="121" spans="1:32" s="18" customFormat="1" x14ac:dyDescent="0.25">
      <c r="A121" s="22">
        <v>118</v>
      </c>
      <c r="B121" s="22" t="s">
        <v>261</v>
      </c>
      <c r="C121" s="22" t="s">
        <v>483</v>
      </c>
      <c r="D121" s="48" t="s">
        <v>624</v>
      </c>
      <c r="E121" s="38" t="s">
        <v>273</v>
      </c>
      <c r="F121" s="38" t="s">
        <v>115</v>
      </c>
      <c r="G121" s="38" t="s">
        <v>649</v>
      </c>
      <c r="H121" s="38" t="s">
        <v>661</v>
      </c>
      <c r="I121" s="38" t="s">
        <v>275</v>
      </c>
      <c r="J121" s="38" t="s">
        <v>276</v>
      </c>
      <c r="K121" s="38" t="s">
        <v>118</v>
      </c>
      <c r="L121" s="40">
        <v>16</v>
      </c>
      <c r="M121" s="38">
        <v>21.194510000000001</v>
      </c>
      <c r="N121" s="38">
        <v>92.133450999999994</v>
      </c>
      <c r="O121" s="22" t="s">
        <v>260</v>
      </c>
      <c r="P121" s="22">
        <v>6.83</v>
      </c>
      <c r="Q121" s="37">
        <v>29.4</v>
      </c>
      <c r="R121" s="22">
        <v>63.9</v>
      </c>
      <c r="S121" s="22">
        <v>39</v>
      </c>
      <c r="T121" s="51">
        <v>2.44</v>
      </c>
      <c r="U121" s="37">
        <v>286</v>
      </c>
      <c r="V121" s="22">
        <v>129</v>
      </c>
      <c r="W121" s="22">
        <v>2500</v>
      </c>
      <c r="X121" s="37">
        <v>7500</v>
      </c>
      <c r="Y121" s="22">
        <v>10</v>
      </c>
      <c r="Z121" s="42">
        <v>4.1000000000000003E-3</v>
      </c>
      <c r="AA121" s="43">
        <v>200</v>
      </c>
      <c r="AB121" s="43">
        <v>940</v>
      </c>
      <c r="AC121" s="5"/>
      <c r="AD121" s="19"/>
      <c r="AE121" s="5"/>
      <c r="AF121" s="5"/>
    </row>
    <row r="122" spans="1:32" ht="18" customHeight="1" x14ac:dyDescent="0.25">
      <c r="A122" s="22">
        <v>119</v>
      </c>
      <c r="B122" s="22" t="s">
        <v>261</v>
      </c>
      <c r="C122" s="22" t="s">
        <v>484</v>
      </c>
      <c r="D122" s="48" t="s">
        <v>624</v>
      </c>
      <c r="E122" s="38" t="s">
        <v>273</v>
      </c>
      <c r="F122" s="38" t="s">
        <v>115</v>
      </c>
      <c r="G122" s="38" t="s">
        <v>662</v>
      </c>
      <c r="H122" s="38" t="s">
        <v>663</v>
      </c>
      <c r="I122" s="38" t="s">
        <v>271</v>
      </c>
      <c r="J122" s="38" t="s">
        <v>272</v>
      </c>
      <c r="K122" s="38" t="s">
        <v>187</v>
      </c>
      <c r="L122" s="40">
        <v>16</v>
      </c>
      <c r="M122" s="38">
        <v>21.198429999999998</v>
      </c>
      <c r="N122" s="38">
        <v>92.135940000000005</v>
      </c>
      <c r="O122" s="22" t="s">
        <v>260</v>
      </c>
      <c r="P122" s="37">
        <v>9.0399999999999991</v>
      </c>
      <c r="Q122" s="37">
        <v>30.8</v>
      </c>
      <c r="R122" s="37">
        <v>580</v>
      </c>
      <c r="S122" s="37">
        <v>15.9</v>
      </c>
      <c r="T122" s="52">
        <v>36.5</v>
      </c>
      <c r="U122" s="37">
        <v>236</v>
      </c>
      <c r="V122" s="37">
        <v>1067</v>
      </c>
      <c r="W122" s="37">
        <v>3100</v>
      </c>
      <c r="X122" s="22">
        <v>29600</v>
      </c>
      <c r="Y122" s="37">
        <v>166.66</v>
      </c>
      <c r="Z122" s="44">
        <v>2.4400000000000002E-2</v>
      </c>
      <c r="AA122" s="45">
        <v>280</v>
      </c>
      <c r="AB122" s="45">
        <v>2960</v>
      </c>
      <c r="AC122" s="5"/>
      <c r="AD122" s="19"/>
      <c r="AE122" s="4"/>
      <c r="AF122" s="4"/>
    </row>
    <row r="123" spans="1:32" s="18" customFormat="1" x14ac:dyDescent="0.25">
      <c r="A123" s="22">
        <v>120</v>
      </c>
      <c r="B123" s="22" t="s">
        <v>261</v>
      </c>
      <c r="C123" s="22" t="s">
        <v>485</v>
      </c>
      <c r="D123" s="48" t="s">
        <v>624</v>
      </c>
      <c r="E123" s="38" t="s">
        <v>273</v>
      </c>
      <c r="F123" s="38" t="s">
        <v>115</v>
      </c>
      <c r="G123" s="38" t="s">
        <v>645</v>
      </c>
      <c r="H123" s="38" t="s">
        <v>664</v>
      </c>
      <c r="I123" s="38" t="s">
        <v>275</v>
      </c>
      <c r="J123" s="38" t="s">
        <v>129</v>
      </c>
      <c r="K123" s="38" t="s">
        <v>118</v>
      </c>
      <c r="L123" s="40">
        <v>16</v>
      </c>
      <c r="M123" s="38">
        <v>21.194393000000002</v>
      </c>
      <c r="N123" s="38">
        <v>92.136526000000003</v>
      </c>
      <c r="O123" s="22" t="s">
        <v>260</v>
      </c>
      <c r="P123" s="22">
        <v>9.02</v>
      </c>
      <c r="Q123" s="22">
        <v>31.7</v>
      </c>
      <c r="R123" s="22">
        <v>180</v>
      </c>
      <c r="S123" s="22">
        <v>35.299999999999997</v>
      </c>
      <c r="T123" s="52">
        <v>26.8</v>
      </c>
      <c r="U123" s="37">
        <v>319</v>
      </c>
      <c r="V123" s="22">
        <v>574</v>
      </c>
      <c r="W123" s="22">
        <v>0</v>
      </c>
      <c r="X123" s="22">
        <v>5100</v>
      </c>
      <c r="Y123" s="22">
        <v>40</v>
      </c>
      <c r="Z123" s="42">
        <v>8.0999999999999996E-3</v>
      </c>
      <c r="AA123" s="43">
        <v>120</v>
      </c>
      <c r="AB123" s="43">
        <v>1800</v>
      </c>
      <c r="AC123" s="5"/>
      <c r="AD123" s="19"/>
      <c r="AE123" s="5"/>
      <c r="AF123" s="5"/>
    </row>
    <row r="124" spans="1:32" s="18" customFormat="1" x14ac:dyDescent="0.25">
      <c r="A124" s="22">
        <v>121</v>
      </c>
      <c r="B124" s="22" t="s">
        <v>261</v>
      </c>
      <c r="C124" s="22" t="s">
        <v>486</v>
      </c>
      <c r="D124" s="48" t="s">
        <v>624</v>
      </c>
      <c r="E124" s="38" t="s">
        <v>273</v>
      </c>
      <c r="F124" s="38" t="s">
        <v>115</v>
      </c>
      <c r="G124" s="38" t="s">
        <v>650</v>
      </c>
      <c r="H124" s="38" t="s">
        <v>642</v>
      </c>
      <c r="I124" s="38" t="s">
        <v>643</v>
      </c>
      <c r="J124" s="38" t="s">
        <v>129</v>
      </c>
      <c r="K124" s="38" t="s">
        <v>187</v>
      </c>
      <c r="L124" s="40">
        <v>15</v>
      </c>
      <c r="M124" s="38">
        <v>21.19351</v>
      </c>
      <c r="N124" s="38">
        <v>92.137029999999996</v>
      </c>
      <c r="O124" s="22" t="s">
        <v>260</v>
      </c>
      <c r="P124" s="22">
        <v>8.9499999999999993</v>
      </c>
      <c r="Q124" s="22">
        <v>29.3</v>
      </c>
      <c r="R124" s="22">
        <v>421</v>
      </c>
      <c r="S124" s="22">
        <v>7.05</v>
      </c>
      <c r="T124" s="52">
        <v>60.5</v>
      </c>
      <c r="U124" s="37">
        <v>506</v>
      </c>
      <c r="V124" s="22">
        <v>519</v>
      </c>
      <c r="W124" s="22">
        <v>11900</v>
      </c>
      <c r="X124" s="22">
        <v>59700</v>
      </c>
      <c r="Y124" s="22">
        <v>166.66</v>
      </c>
      <c r="Z124" s="42">
        <v>0.01</v>
      </c>
      <c r="AA124" s="43">
        <v>120</v>
      </c>
      <c r="AB124" s="43">
        <v>2830</v>
      </c>
      <c r="AC124" s="5"/>
      <c r="AD124" s="19"/>
      <c r="AE124" s="5"/>
      <c r="AF124" s="5"/>
    </row>
    <row r="125" spans="1:32" s="18" customFormat="1" x14ac:dyDescent="0.25">
      <c r="A125" s="22">
        <v>122</v>
      </c>
      <c r="B125" s="22" t="s">
        <v>261</v>
      </c>
      <c r="C125" s="22" t="s">
        <v>487</v>
      </c>
      <c r="D125" s="48" t="s">
        <v>624</v>
      </c>
      <c r="E125" s="38">
        <v>20</v>
      </c>
      <c r="F125" s="38" t="s">
        <v>115</v>
      </c>
      <c r="G125" s="38" t="s">
        <v>647</v>
      </c>
      <c r="H125" s="38" t="s">
        <v>665</v>
      </c>
      <c r="I125" s="38" t="s">
        <v>101</v>
      </c>
      <c r="J125" s="38" t="s">
        <v>262</v>
      </c>
      <c r="K125" s="38" t="s">
        <v>118</v>
      </c>
      <c r="L125" s="40">
        <v>18</v>
      </c>
      <c r="M125" s="38">
        <v>21.191980000000001</v>
      </c>
      <c r="N125" s="38">
        <v>92.141390000000001</v>
      </c>
      <c r="O125" s="22" t="s">
        <v>260</v>
      </c>
      <c r="P125" s="22">
        <v>8.17</v>
      </c>
      <c r="Q125" s="22">
        <v>29.5</v>
      </c>
      <c r="R125" s="22">
        <v>781</v>
      </c>
      <c r="S125" s="22">
        <v>11.2</v>
      </c>
      <c r="T125" s="52">
        <v>5.25</v>
      </c>
      <c r="U125" s="37">
        <v>175</v>
      </c>
      <c r="V125" s="22">
        <v>465</v>
      </c>
      <c r="W125" s="22">
        <v>0</v>
      </c>
      <c r="X125" s="22">
        <v>0</v>
      </c>
      <c r="Y125" s="22">
        <v>100</v>
      </c>
      <c r="Z125" s="42">
        <v>1.21E-2</v>
      </c>
      <c r="AA125" s="43">
        <v>80</v>
      </c>
      <c r="AB125" s="43">
        <v>2300</v>
      </c>
      <c r="AC125" s="5"/>
      <c r="AD125" s="19"/>
      <c r="AE125" s="5"/>
      <c r="AF125" s="5"/>
    </row>
    <row r="126" spans="1:32" x14ac:dyDescent="0.25">
      <c r="A126" s="22">
        <v>123</v>
      </c>
      <c r="B126" s="22" t="s">
        <v>261</v>
      </c>
      <c r="C126" s="22" t="s">
        <v>488</v>
      </c>
      <c r="D126" s="48" t="s">
        <v>624</v>
      </c>
      <c r="E126" s="38">
        <v>20</v>
      </c>
      <c r="F126" s="38" t="s">
        <v>115</v>
      </c>
      <c r="G126" s="38" t="s">
        <v>666</v>
      </c>
      <c r="H126" s="38" t="s">
        <v>667</v>
      </c>
      <c r="I126" s="38" t="s">
        <v>90</v>
      </c>
      <c r="J126" s="38" t="s">
        <v>268</v>
      </c>
      <c r="K126" s="38" t="s">
        <v>187</v>
      </c>
      <c r="L126" s="38">
        <v>20</v>
      </c>
      <c r="M126" s="38">
        <v>21.191174</v>
      </c>
      <c r="N126" s="38">
        <v>92.138495000000006</v>
      </c>
      <c r="O126" s="22" t="s">
        <v>260</v>
      </c>
      <c r="P126" s="37">
        <v>7.95</v>
      </c>
      <c r="Q126" s="37">
        <v>29.6</v>
      </c>
      <c r="R126" s="37">
        <v>703</v>
      </c>
      <c r="S126" s="37">
        <v>17.2</v>
      </c>
      <c r="T126" s="51">
        <v>50.4</v>
      </c>
      <c r="U126" s="37">
        <v>128</v>
      </c>
      <c r="V126" s="37">
        <v>1266</v>
      </c>
      <c r="W126" s="37">
        <v>0</v>
      </c>
      <c r="X126" s="37">
        <v>0</v>
      </c>
      <c r="Y126" s="37">
        <v>433.33</v>
      </c>
      <c r="Z126" s="42">
        <v>2.4400000000000002E-2</v>
      </c>
      <c r="AA126" s="45">
        <v>120</v>
      </c>
      <c r="AB126" s="45">
        <v>2240</v>
      </c>
      <c r="AC126" s="5"/>
      <c r="AD126" s="19"/>
      <c r="AE126" s="5"/>
      <c r="AF126" s="4"/>
    </row>
    <row r="127" spans="1:32" s="18" customFormat="1" x14ac:dyDescent="0.25">
      <c r="A127" s="22">
        <v>124</v>
      </c>
      <c r="B127" s="22" t="s">
        <v>261</v>
      </c>
      <c r="C127" s="22" t="s">
        <v>489</v>
      </c>
      <c r="D127" s="48" t="s">
        <v>624</v>
      </c>
      <c r="E127" s="38">
        <v>20</v>
      </c>
      <c r="F127" s="38" t="s">
        <v>115</v>
      </c>
      <c r="G127" s="38" t="s">
        <v>668</v>
      </c>
      <c r="H127" s="38" t="s">
        <v>669</v>
      </c>
      <c r="I127" s="38" t="s">
        <v>101</v>
      </c>
      <c r="J127" s="38" t="s">
        <v>263</v>
      </c>
      <c r="K127" s="38" t="s">
        <v>118</v>
      </c>
      <c r="L127" s="38">
        <v>18</v>
      </c>
      <c r="M127" s="38">
        <v>21.192900000000002</v>
      </c>
      <c r="N127" s="38">
        <v>92.14349</v>
      </c>
      <c r="O127" s="22" t="s">
        <v>260</v>
      </c>
      <c r="P127" s="22">
        <v>8.9499999999999993</v>
      </c>
      <c r="Q127" s="22">
        <v>29.8</v>
      </c>
      <c r="R127" s="22">
        <v>410</v>
      </c>
      <c r="S127" s="22">
        <v>18.2</v>
      </c>
      <c r="T127" s="52">
        <v>47.9</v>
      </c>
      <c r="U127" s="37">
        <v>492</v>
      </c>
      <c r="V127" s="22">
        <v>694</v>
      </c>
      <c r="W127" s="22">
        <v>0</v>
      </c>
      <c r="X127" s="22">
        <v>0</v>
      </c>
      <c r="Y127" s="22">
        <v>100</v>
      </c>
      <c r="Z127" s="44">
        <v>2.0299999999999999E-2</v>
      </c>
      <c r="AA127" s="43">
        <v>200</v>
      </c>
      <c r="AB127" s="43">
        <v>3050</v>
      </c>
      <c r="AC127" s="5"/>
      <c r="AD127" s="19"/>
      <c r="AE127" s="5"/>
      <c r="AF127" s="5"/>
    </row>
    <row r="128" spans="1:32" x14ac:dyDescent="0.25">
      <c r="A128" s="22">
        <v>125</v>
      </c>
      <c r="B128" s="22" t="s">
        <v>261</v>
      </c>
      <c r="C128" s="22" t="s">
        <v>490</v>
      </c>
      <c r="D128" s="48" t="s">
        <v>624</v>
      </c>
      <c r="E128" s="38">
        <v>20</v>
      </c>
      <c r="F128" s="38" t="s">
        <v>115</v>
      </c>
      <c r="G128" s="38" t="s">
        <v>670</v>
      </c>
      <c r="H128" s="38" t="s">
        <v>671</v>
      </c>
      <c r="I128" s="38" t="s">
        <v>101</v>
      </c>
      <c r="J128" s="38" t="s">
        <v>264</v>
      </c>
      <c r="K128" s="38" t="s">
        <v>187</v>
      </c>
      <c r="L128" s="38">
        <v>14</v>
      </c>
      <c r="M128" s="38">
        <v>21.19087</v>
      </c>
      <c r="N128" s="38">
        <v>92.140280000000004</v>
      </c>
      <c r="O128" s="22" t="s">
        <v>260</v>
      </c>
      <c r="P128" s="37">
        <v>8.15</v>
      </c>
      <c r="Q128" s="37">
        <v>28.8</v>
      </c>
      <c r="R128" s="37">
        <v>755</v>
      </c>
      <c r="S128" s="37">
        <v>8.35</v>
      </c>
      <c r="T128" s="51">
        <v>37.1</v>
      </c>
      <c r="U128" s="37">
        <v>39</v>
      </c>
      <c r="V128" s="37">
        <v>381</v>
      </c>
      <c r="W128" s="37">
        <v>0</v>
      </c>
      <c r="X128" s="37">
        <v>0</v>
      </c>
      <c r="Y128" s="37">
        <v>20</v>
      </c>
      <c r="Z128" s="44">
        <v>1.2E-2</v>
      </c>
      <c r="AA128" s="45">
        <v>360</v>
      </c>
      <c r="AB128" s="45">
        <v>2950</v>
      </c>
      <c r="AC128" s="5"/>
      <c r="AD128" s="19"/>
      <c r="AE128" s="4"/>
      <c r="AF128" s="4"/>
    </row>
    <row r="129" spans="1:32" s="18" customFormat="1" x14ac:dyDescent="0.25">
      <c r="A129" s="22">
        <v>126</v>
      </c>
      <c r="B129" s="22" t="s">
        <v>261</v>
      </c>
      <c r="C129" s="22" t="s">
        <v>491</v>
      </c>
      <c r="D129" s="48" t="s">
        <v>624</v>
      </c>
      <c r="E129" s="38">
        <v>20</v>
      </c>
      <c r="F129" s="38" t="s">
        <v>115</v>
      </c>
      <c r="G129" s="38" t="s">
        <v>672</v>
      </c>
      <c r="H129" s="38" t="s">
        <v>673</v>
      </c>
      <c r="I129" s="38" t="s">
        <v>101</v>
      </c>
      <c r="J129" s="38" t="s">
        <v>265</v>
      </c>
      <c r="K129" s="38" t="s">
        <v>187</v>
      </c>
      <c r="L129" s="38">
        <v>14</v>
      </c>
      <c r="M129" s="38">
        <v>21.193519999999999</v>
      </c>
      <c r="N129" s="38">
        <v>92.142920000000004</v>
      </c>
      <c r="O129" s="22" t="s">
        <v>260</v>
      </c>
      <c r="P129" s="22">
        <v>8.2899999999999991</v>
      </c>
      <c r="Q129" s="22">
        <v>29.3</v>
      </c>
      <c r="R129" s="22">
        <v>657</v>
      </c>
      <c r="S129" s="22">
        <v>20.2</v>
      </c>
      <c r="T129" s="52">
        <v>51.1</v>
      </c>
      <c r="U129" s="37">
        <v>117</v>
      </c>
      <c r="V129" s="22">
        <v>1972</v>
      </c>
      <c r="W129" s="22">
        <v>0</v>
      </c>
      <c r="X129" s="22">
        <v>900</v>
      </c>
      <c r="Y129" s="22">
        <v>300</v>
      </c>
      <c r="Z129" s="42">
        <v>2.7E-2</v>
      </c>
      <c r="AA129" s="43">
        <v>240</v>
      </c>
      <c r="AB129" s="43">
        <v>2120</v>
      </c>
      <c r="AC129" s="5"/>
      <c r="AD129" s="19"/>
      <c r="AE129" s="5"/>
      <c r="AF129" s="5"/>
    </row>
    <row r="130" spans="1:32" x14ac:dyDescent="0.25">
      <c r="A130" s="22">
        <v>127</v>
      </c>
      <c r="B130" s="22" t="s">
        <v>294</v>
      </c>
      <c r="C130" s="22" t="s">
        <v>492</v>
      </c>
      <c r="D130" s="48" t="s">
        <v>624</v>
      </c>
      <c r="E130" s="38">
        <v>20</v>
      </c>
      <c r="F130" s="38" t="s">
        <v>115</v>
      </c>
      <c r="G130" s="38" t="s">
        <v>674</v>
      </c>
      <c r="H130" s="38" t="s">
        <v>269</v>
      </c>
      <c r="I130" s="38" t="s">
        <v>90</v>
      </c>
      <c r="J130" s="38" t="s">
        <v>270</v>
      </c>
      <c r="K130" s="38" t="s">
        <v>75</v>
      </c>
      <c r="L130" s="40">
        <v>20</v>
      </c>
      <c r="M130" s="38">
        <v>21.18768</v>
      </c>
      <c r="N130" s="38">
        <v>92.140662000000006</v>
      </c>
      <c r="O130" s="22" t="s">
        <v>260</v>
      </c>
      <c r="P130" s="37">
        <v>8.5299999999999994</v>
      </c>
      <c r="Q130" s="37">
        <v>29.5</v>
      </c>
      <c r="R130" s="37">
        <v>65.8</v>
      </c>
      <c r="S130" s="37">
        <v>26.5</v>
      </c>
      <c r="T130" s="51">
        <v>6.65</v>
      </c>
      <c r="U130" s="37">
        <v>602</v>
      </c>
      <c r="V130" s="37">
        <v>92.2</v>
      </c>
      <c r="W130" s="37">
        <v>0</v>
      </c>
      <c r="X130" s="37">
        <v>1100</v>
      </c>
      <c r="Y130" s="37">
        <v>30</v>
      </c>
      <c r="Z130" s="44">
        <v>1.83E-2</v>
      </c>
      <c r="AA130" s="45">
        <v>160</v>
      </c>
      <c r="AB130" s="45">
        <v>2170</v>
      </c>
      <c r="AC130" s="5"/>
      <c r="AD130" s="19"/>
      <c r="AE130" s="4"/>
      <c r="AF130" s="4"/>
    </row>
    <row r="131" spans="1:32" s="18" customFormat="1" x14ac:dyDescent="0.25">
      <c r="A131" s="22">
        <v>128</v>
      </c>
      <c r="B131" s="22" t="s">
        <v>261</v>
      </c>
      <c r="C131" s="22" t="s">
        <v>493</v>
      </c>
      <c r="D131" s="48" t="s">
        <v>624</v>
      </c>
      <c r="E131" s="22">
        <v>20</v>
      </c>
      <c r="F131" s="5" t="s">
        <v>115</v>
      </c>
      <c r="G131" s="5" t="s">
        <v>266</v>
      </c>
      <c r="H131" s="5" t="s">
        <v>675</v>
      </c>
      <c r="I131" s="5" t="s">
        <v>90</v>
      </c>
      <c r="J131" s="5" t="s">
        <v>267</v>
      </c>
      <c r="K131" s="5" t="s">
        <v>187</v>
      </c>
      <c r="L131" s="22">
        <v>14</v>
      </c>
      <c r="M131" s="22">
        <v>21.188780000000001</v>
      </c>
      <c r="N131" s="22">
        <v>92.139470000000003</v>
      </c>
      <c r="O131" s="22" t="s">
        <v>260</v>
      </c>
      <c r="P131" s="22">
        <v>8.19</v>
      </c>
      <c r="Q131" s="22">
        <v>30.3</v>
      </c>
      <c r="R131" s="22">
        <v>153</v>
      </c>
      <c r="S131" s="22">
        <v>8.4700000000000006</v>
      </c>
      <c r="T131" s="52">
        <v>47.2</v>
      </c>
      <c r="U131" s="22">
        <v>326</v>
      </c>
      <c r="V131" s="22">
        <v>248</v>
      </c>
      <c r="W131" s="22">
        <v>2900</v>
      </c>
      <c r="X131" s="22">
        <v>8700</v>
      </c>
      <c r="Y131" s="22">
        <v>20</v>
      </c>
      <c r="Z131" s="42">
        <v>8.0999999999999996E-3</v>
      </c>
      <c r="AA131" s="43">
        <v>200</v>
      </c>
      <c r="AB131" s="43">
        <v>2160</v>
      </c>
      <c r="AC131" s="5"/>
      <c r="AD131" s="19"/>
      <c r="AE131" s="5"/>
      <c r="AF131" s="5"/>
    </row>
    <row r="132" spans="1:32" x14ac:dyDescent="0.25">
      <c r="A132" s="22">
        <v>129</v>
      </c>
      <c r="B132" s="22" t="s">
        <v>676</v>
      </c>
      <c r="C132" s="22" t="s">
        <v>494</v>
      </c>
      <c r="D132" s="41" t="s">
        <v>632</v>
      </c>
      <c r="E132" s="38">
        <v>15</v>
      </c>
      <c r="F132" s="56" t="s">
        <v>68</v>
      </c>
      <c r="G132" s="56" t="s">
        <v>679</v>
      </c>
      <c r="H132" s="56" t="s">
        <v>89</v>
      </c>
      <c r="I132" s="56" t="s">
        <v>101</v>
      </c>
      <c r="J132" s="56" t="s">
        <v>149</v>
      </c>
      <c r="K132" s="56" t="s">
        <v>71</v>
      </c>
      <c r="L132" s="38">
        <v>15</v>
      </c>
      <c r="M132" s="38">
        <v>21.162130000000001</v>
      </c>
      <c r="N132" s="38">
        <v>92.150180000000006</v>
      </c>
      <c r="O132" s="22" t="s">
        <v>260</v>
      </c>
      <c r="P132" s="37">
        <v>8.08</v>
      </c>
      <c r="Q132" s="37">
        <v>27.6</v>
      </c>
      <c r="R132" s="37">
        <v>936</v>
      </c>
      <c r="S132" s="37">
        <v>27.5</v>
      </c>
      <c r="T132" s="51">
        <v>62.3</v>
      </c>
      <c r="U132" s="37">
        <v>489</v>
      </c>
      <c r="V132" s="37">
        <v>1496</v>
      </c>
      <c r="W132" s="37">
        <v>1100</v>
      </c>
      <c r="X132" s="37">
        <v>12600</v>
      </c>
      <c r="Y132" s="37">
        <v>600</v>
      </c>
      <c r="Z132" s="44">
        <v>2.4400000000000002E-2</v>
      </c>
      <c r="AA132" s="45">
        <v>120</v>
      </c>
      <c r="AB132" s="45">
        <v>3380</v>
      </c>
      <c r="AC132" s="5"/>
      <c r="AD132" s="19"/>
      <c r="AE132" s="4"/>
      <c r="AF132" s="4"/>
    </row>
    <row r="133" spans="1:32" s="18" customFormat="1" x14ac:dyDescent="0.25">
      <c r="A133" s="22">
        <v>130</v>
      </c>
      <c r="B133" s="22" t="s">
        <v>676</v>
      </c>
      <c r="C133" s="22" t="s">
        <v>495</v>
      </c>
      <c r="D133" s="41" t="s">
        <v>632</v>
      </c>
      <c r="E133" s="38">
        <v>15</v>
      </c>
      <c r="F133" s="56" t="s">
        <v>68</v>
      </c>
      <c r="G133" s="56" t="s">
        <v>680</v>
      </c>
      <c r="H133" s="38" t="s">
        <v>76</v>
      </c>
      <c r="I133" s="38" t="s">
        <v>101</v>
      </c>
      <c r="J133" s="38" t="s">
        <v>697</v>
      </c>
      <c r="K133" s="38" t="s">
        <v>79</v>
      </c>
      <c r="L133" s="38">
        <v>35</v>
      </c>
      <c r="M133" s="38">
        <v>21.16386</v>
      </c>
      <c r="N133" s="38">
        <v>92.149630000000002</v>
      </c>
      <c r="O133" s="22" t="s">
        <v>260</v>
      </c>
      <c r="P133" s="22">
        <v>8.73</v>
      </c>
      <c r="Q133" s="22">
        <v>30.8</v>
      </c>
      <c r="R133" s="22">
        <v>525</v>
      </c>
      <c r="S133" s="22">
        <v>14.8</v>
      </c>
      <c r="T133" s="52">
        <v>8.89</v>
      </c>
      <c r="U133" s="37">
        <v>212</v>
      </c>
      <c r="V133" s="22">
        <v>775</v>
      </c>
      <c r="W133" s="22">
        <v>6500</v>
      </c>
      <c r="X133" s="22">
        <v>19600</v>
      </c>
      <c r="Y133" s="22">
        <v>250</v>
      </c>
      <c r="Z133" s="42">
        <v>1.2200000000000001E-2</v>
      </c>
      <c r="AA133" s="43">
        <v>200</v>
      </c>
      <c r="AB133" s="43">
        <v>2950</v>
      </c>
      <c r="AC133" s="5"/>
      <c r="AD133" s="19"/>
      <c r="AE133" s="5"/>
      <c r="AF133" s="5"/>
    </row>
    <row r="134" spans="1:32" x14ac:dyDescent="0.25">
      <c r="A134" s="22">
        <v>131</v>
      </c>
      <c r="B134" s="22" t="s">
        <v>676</v>
      </c>
      <c r="C134" s="22" t="s">
        <v>496</v>
      </c>
      <c r="D134" s="41" t="s">
        <v>632</v>
      </c>
      <c r="E134" s="38">
        <v>15</v>
      </c>
      <c r="F134" s="56" t="s">
        <v>68</v>
      </c>
      <c r="G134" s="56" t="s">
        <v>681</v>
      </c>
      <c r="H134" s="38" t="s">
        <v>244</v>
      </c>
      <c r="I134" s="38" t="s">
        <v>90</v>
      </c>
      <c r="J134" s="38" t="s">
        <v>129</v>
      </c>
      <c r="K134" s="38" t="s">
        <v>75</v>
      </c>
      <c r="L134" s="38">
        <v>35</v>
      </c>
      <c r="M134" s="38">
        <v>21.161339999999999</v>
      </c>
      <c r="N134" s="38">
        <v>92.147049999999993</v>
      </c>
      <c r="O134" s="22" t="s">
        <v>260</v>
      </c>
      <c r="P134" s="37">
        <v>8.7899999999999991</v>
      </c>
      <c r="Q134" s="37">
        <v>31.7</v>
      </c>
      <c r="R134" s="37">
        <v>836</v>
      </c>
      <c r="S134" s="37">
        <v>20.2</v>
      </c>
      <c r="T134" s="51">
        <v>71.7</v>
      </c>
      <c r="U134" s="37">
        <v>281</v>
      </c>
      <c r="V134" s="37">
        <v>1378</v>
      </c>
      <c r="W134" s="37">
        <v>1700</v>
      </c>
      <c r="X134" s="37">
        <v>16800</v>
      </c>
      <c r="Y134" s="37">
        <v>500</v>
      </c>
      <c r="Z134" s="44">
        <v>2.01E-2</v>
      </c>
      <c r="AA134" s="45">
        <v>600</v>
      </c>
      <c r="AB134" s="45">
        <v>3250</v>
      </c>
      <c r="AC134" s="5"/>
      <c r="AD134" s="19"/>
      <c r="AE134" s="4"/>
      <c r="AF134" s="4"/>
    </row>
    <row r="135" spans="1:32" s="18" customFormat="1" x14ac:dyDescent="0.25">
      <c r="A135" s="22">
        <v>132</v>
      </c>
      <c r="B135" s="22" t="s">
        <v>676</v>
      </c>
      <c r="C135" s="22" t="s">
        <v>497</v>
      </c>
      <c r="D135" s="41" t="s">
        <v>632</v>
      </c>
      <c r="E135" s="38">
        <v>15</v>
      </c>
      <c r="F135" s="56" t="s">
        <v>68</v>
      </c>
      <c r="G135" s="56" t="s">
        <v>694</v>
      </c>
      <c r="H135" s="38" t="s">
        <v>245</v>
      </c>
      <c r="I135" s="38" t="s">
        <v>77</v>
      </c>
      <c r="J135" s="38" t="s">
        <v>698</v>
      </c>
      <c r="K135" s="38" t="s">
        <v>71</v>
      </c>
      <c r="L135" s="38">
        <v>15</v>
      </c>
      <c r="M135" s="38">
        <v>21.161269999999998</v>
      </c>
      <c r="N135" s="38">
        <v>92.144499999999994</v>
      </c>
      <c r="O135" s="22" t="s">
        <v>260</v>
      </c>
      <c r="P135" s="22">
        <v>8.7200000000000006</v>
      </c>
      <c r="Q135" s="22">
        <v>30.9</v>
      </c>
      <c r="R135" s="22">
        <v>650</v>
      </c>
      <c r="S135" s="22">
        <v>27</v>
      </c>
      <c r="T135" s="52">
        <v>52.3</v>
      </c>
      <c r="U135" s="37">
        <v>79</v>
      </c>
      <c r="V135" s="22">
        <v>849</v>
      </c>
      <c r="W135" s="22">
        <v>9500</v>
      </c>
      <c r="X135" s="22">
        <v>3600</v>
      </c>
      <c r="Y135" s="22">
        <v>33.33</v>
      </c>
      <c r="Z135" s="42">
        <v>2.24E-2</v>
      </c>
      <c r="AA135" s="43">
        <v>40</v>
      </c>
      <c r="AB135" s="43">
        <v>3100</v>
      </c>
      <c r="AC135" s="5"/>
      <c r="AD135" s="19"/>
      <c r="AE135" s="5"/>
      <c r="AF135" s="5"/>
    </row>
    <row r="136" spans="1:32" x14ac:dyDescent="0.25">
      <c r="A136" s="22">
        <v>133</v>
      </c>
      <c r="B136" s="22" t="s">
        <v>676</v>
      </c>
      <c r="C136" s="22" t="s">
        <v>498</v>
      </c>
      <c r="D136" s="41" t="s">
        <v>632</v>
      </c>
      <c r="E136" s="38">
        <v>15</v>
      </c>
      <c r="F136" s="56" t="s">
        <v>68</v>
      </c>
      <c r="G136" s="56" t="s">
        <v>682</v>
      </c>
      <c r="H136" s="38" t="s">
        <v>699</v>
      </c>
      <c r="I136" s="38" t="s">
        <v>77</v>
      </c>
      <c r="J136" s="38" t="s">
        <v>246</v>
      </c>
      <c r="K136" s="38" t="s">
        <v>79</v>
      </c>
      <c r="L136" s="38">
        <v>35</v>
      </c>
      <c r="M136" s="38">
        <v>21.163820000000001</v>
      </c>
      <c r="N136" s="38">
        <v>92.144319999999993</v>
      </c>
      <c r="O136" s="22" t="s">
        <v>260</v>
      </c>
      <c r="P136" s="22">
        <v>7.95</v>
      </c>
      <c r="Q136" s="37">
        <v>31</v>
      </c>
      <c r="R136" s="37">
        <v>185</v>
      </c>
      <c r="S136" s="37">
        <v>18.899999999999999</v>
      </c>
      <c r="T136" s="51">
        <v>6.5</v>
      </c>
      <c r="U136" s="37">
        <v>182</v>
      </c>
      <c r="V136" s="37">
        <v>384</v>
      </c>
      <c r="W136" s="37">
        <v>500</v>
      </c>
      <c r="X136" s="37">
        <v>48500</v>
      </c>
      <c r="Y136" s="37">
        <v>50</v>
      </c>
      <c r="Z136" s="44">
        <v>1.21E-2</v>
      </c>
      <c r="AA136" s="45">
        <v>320</v>
      </c>
      <c r="AB136" s="45">
        <v>3570</v>
      </c>
      <c r="AC136" s="5"/>
      <c r="AD136" s="19"/>
      <c r="AE136" s="4"/>
      <c r="AF136" s="4"/>
    </row>
    <row r="137" spans="1:32" s="18" customFormat="1" x14ac:dyDescent="0.25">
      <c r="A137" s="22">
        <v>134</v>
      </c>
      <c r="B137" s="22" t="s">
        <v>676</v>
      </c>
      <c r="C137" s="22" t="s">
        <v>499</v>
      </c>
      <c r="D137" s="41" t="s">
        <v>632</v>
      </c>
      <c r="E137" s="38">
        <v>15</v>
      </c>
      <c r="F137" s="56" t="s">
        <v>68</v>
      </c>
      <c r="G137" s="56" t="s">
        <v>678</v>
      </c>
      <c r="H137" s="38" t="s">
        <v>152</v>
      </c>
      <c r="I137" s="38" t="s">
        <v>69</v>
      </c>
      <c r="J137" s="38" t="s">
        <v>700</v>
      </c>
      <c r="K137" s="38" t="s">
        <v>71</v>
      </c>
      <c r="L137" s="38">
        <v>15</v>
      </c>
      <c r="M137" s="38">
        <v>21.162960000000002</v>
      </c>
      <c r="N137" s="38">
        <v>92.143469999999994</v>
      </c>
      <c r="O137" s="22" t="s">
        <v>260</v>
      </c>
      <c r="P137" s="22">
        <v>8.8000000000000007</v>
      </c>
      <c r="Q137" s="22">
        <v>31.7</v>
      </c>
      <c r="R137" s="22">
        <v>1060</v>
      </c>
      <c r="S137" s="22">
        <v>32.1</v>
      </c>
      <c r="T137" s="52">
        <v>83.7</v>
      </c>
      <c r="U137" s="37">
        <v>394</v>
      </c>
      <c r="V137" s="22">
        <v>1407</v>
      </c>
      <c r="W137" s="22">
        <v>0</v>
      </c>
      <c r="X137" s="22">
        <v>0</v>
      </c>
      <c r="Y137" s="22">
        <v>400</v>
      </c>
      <c r="Z137" s="42">
        <v>2.8199999999999999E-2</v>
      </c>
      <c r="AA137" s="43">
        <v>160</v>
      </c>
      <c r="AB137" s="43">
        <v>3500</v>
      </c>
      <c r="AC137" s="5"/>
      <c r="AD137" s="19"/>
      <c r="AE137" s="5"/>
      <c r="AF137" s="5"/>
    </row>
    <row r="138" spans="1:32" x14ac:dyDescent="0.25">
      <c r="A138" s="22">
        <v>135</v>
      </c>
      <c r="B138" s="22" t="s">
        <v>701</v>
      </c>
      <c r="C138" s="22" t="s">
        <v>500</v>
      </c>
      <c r="D138" s="41" t="s">
        <v>632</v>
      </c>
      <c r="E138" s="38">
        <v>15</v>
      </c>
      <c r="F138" s="56" t="s">
        <v>68</v>
      </c>
      <c r="G138" s="56" t="s">
        <v>702</v>
      </c>
      <c r="H138" s="38"/>
      <c r="I138" s="38" t="s">
        <v>77</v>
      </c>
      <c r="J138" s="38" t="s">
        <v>703</v>
      </c>
      <c r="K138" s="38" t="s">
        <v>118</v>
      </c>
      <c r="L138" s="38">
        <v>105</v>
      </c>
      <c r="M138" s="38">
        <v>21.161124999999998</v>
      </c>
      <c r="N138" s="38">
        <v>92.142899</v>
      </c>
      <c r="O138" s="22" t="s">
        <v>260</v>
      </c>
      <c r="P138" s="22">
        <v>7.85</v>
      </c>
      <c r="Q138" s="37">
        <v>29.7</v>
      </c>
      <c r="R138" s="37">
        <v>82</v>
      </c>
      <c r="S138" s="37">
        <v>1.86</v>
      </c>
      <c r="T138" s="51">
        <v>20.2</v>
      </c>
      <c r="U138" s="37">
        <v>133</v>
      </c>
      <c r="V138" s="37">
        <v>209</v>
      </c>
      <c r="W138" s="37">
        <v>116500</v>
      </c>
      <c r="X138" s="37">
        <v>116500</v>
      </c>
      <c r="Y138" s="37">
        <v>80</v>
      </c>
      <c r="Z138" s="44">
        <v>4.3E-3</v>
      </c>
      <c r="AA138" s="45">
        <v>80</v>
      </c>
      <c r="AB138" s="45">
        <v>1950</v>
      </c>
      <c r="AC138" s="5"/>
      <c r="AD138" s="19"/>
      <c r="AE138" s="4"/>
      <c r="AF138" s="4"/>
    </row>
    <row r="139" spans="1:32" s="18" customFormat="1" x14ac:dyDescent="0.25">
      <c r="A139" s="22">
        <v>136</v>
      </c>
      <c r="B139" s="22" t="s">
        <v>676</v>
      </c>
      <c r="C139" s="22" t="s">
        <v>501</v>
      </c>
      <c r="D139" s="41" t="s">
        <v>632</v>
      </c>
      <c r="E139" s="38">
        <v>15</v>
      </c>
      <c r="F139" s="56" t="s">
        <v>68</v>
      </c>
      <c r="G139" s="56" t="s">
        <v>683</v>
      </c>
      <c r="H139" s="38" t="s">
        <v>247</v>
      </c>
      <c r="I139" s="38" t="s">
        <v>69</v>
      </c>
      <c r="J139" s="38" t="s">
        <v>72</v>
      </c>
      <c r="K139" s="38" t="s">
        <v>71</v>
      </c>
      <c r="L139" s="38">
        <v>15</v>
      </c>
      <c r="M139" s="38">
        <v>21.161950000000001</v>
      </c>
      <c r="N139" s="38">
        <v>92.141980000000004</v>
      </c>
      <c r="O139" s="22" t="s">
        <v>260</v>
      </c>
      <c r="P139" s="37">
        <v>8.1999999999999993</v>
      </c>
      <c r="Q139" s="22">
        <v>31.9</v>
      </c>
      <c r="R139" s="22">
        <v>521</v>
      </c>
      <c r="S139" s="22">
        <v>10.199999999999999</v>
      </c>
      <c r="T139" s="52">
        <v>46.3</v>
      </c>
      <c r="U139" s="37">
        <v>357</v>
      </c>
      <c r="V139" s="22">
        <v>843</v>
      </c>
      <c r="W139" s="22">
        <v>89600</v>
      </c>
      <c r="X139" s="22">
        <v>145600</v>
      </c>
      <c r="Y139" s="22">
        <v>333.33</v>
      </c>
      <c r="Z139" s="42">
        <v>1.6299999999999999E-2</v>
      </c>
      <c r="AA139" s="43">
        <v>40</v>
      </c>
      <c r="AB139" s="43">
        <v>3190</v>
      </c>
      <c r="AC139" s="5"/>
      <c r="AD139" s="19"/>
      <c r="AE139" s="5"/>
      <c r="AF139" s="5"/>
    </row>
    <row r="140" spans="1:32" x14ac:dyDescent="0.25">
      <c r="A140" s="22">
        <v>137</v>
      </c>
      <c r="B140" s="22" t="s">
        <v>676</v>
      </c>
      <c r="C140" s="22" t="s">
        <v>502</v>
      </c>
      <c r="D140" s="41" t="s">
        <v>632</v>
      </c>
      <c r="E140" s="38">
        <v>15</v>
      </c>
      <c r="F140" s="56" t="s">
        <v>68</v>
      </c>
      <c r="G140" s="56" t="s">
        <v>684</v>
      </c>
      <c r="H140" s="57" t="s">
        <v>704</v>
      </c>
      <c r="I140" s="57" t="s">
        <v>85</v>
      </c>
      <c r="J140" s="57" t="s">
        <v>705</v>
      </c>
      <c r="K140" s="57" t="s">
        <v>71</v>
      </c>
      <c r="L140" s="38">
        <v>15</v>
      </c>
      <c r="M140" s="38">
        <v>21.16198</v>
      </c>
      <c r="N140" s="38">
        <v>92.140069999999994</v>
      </c>
      <c r="O140" s="22" t="s">
        <v>260</v>
      </c>
      <c r="P140" s="22">
        <v>7.8</v>
      </c>
      <c r="Q140" s="22">
        <v>30.2</v>
      </c>
      <c r="R140" s="22">
        <v>518</v>
      </c>
      <c r="S140" s="37">
        <v>13.2</v>
      </c>
      <c r="T140" s="51">
        <v>41.7</v>
      </c>
      <c r="U140" s="37">
        <v>208</v>
      </c>
      <c r="V140" s="37">
        <v>1040</v>
      </c>
      <c r="W140" s="37">
        <v>12000</v>
      </c>
      <c r="X140" s="37">
        <v>17000</v>
      </c>
      <c r="Y140" s="37">
        <v>100</v>
      </c>
      <c r="Z140" s="44">
        <v>2.0500000000000001E-2</v>
      </c>
      <c r="AA140" s="45">
        <v>160</v>
      </c>
      <c r="AB140" s="45">
        <v>2560</v>
      </c>
      <c r="AC140" s="5"/>
      <c r="AD140" s="19"/>
      <c r="AE140" s="4"/>
      <c r="AF140" s="4"/>
    </row>
    <row r="141" spans="1:32" s="18" customFormat="1" x14ac:dyDescent="0.25">
      <c r="A141" s="22">
        <v>138</v>
      </c>
      <c r="B141" s="22" t="s">
        <v>676</v>
      </c>
      <c r="C141" s="22" t="s">
        <v>503</v>
      </c>
      <c r="D141" s="41" t="s">
        <v>632</v>
      </c>
      <c r="E141" s="38">
        <v>15</v>
      </c>
      <c r="F141" s="56" t="s">
        <v>68</v>
      </c>
      <c r="G141" s="56" t="s">
        <v>685</v>
      </c>
      <c r="H141" s="56" t="s">
        <v>706</v>
      </c>
      <c r="I141" s="56" t="s">
        <v>69</v>
      </c>
      <c r="J141" s="56" t="s">
        <v>707</v>
      </c>
      <c r="K141" s="56" t="s">
        <v>71</v>
      </c>
      <c r="L141" s="38">
        <v>15</v>
      </c>
      <c r="M141" s="38">
        <v>21.161919999999999</v>
      </c>
      <c r="N141" s="38">
        <v>92.138229999999993</v>
      </c>
      <c r="O141" s="22" t="s">
        <v>260</v>
      </c>
      <c r="P141" s="37">
        <v>8.1999999999999993</v>
      </c>
      <c r="Q141" s="37">
        <v>30.3</v>
      </c>
      <c r="R141" s="37">
        <v>565</v>
      </c>
      <c r="S141" s="22">
        <v>10.6</v>
      </c>
      <c r="T141" s="52">
        <v>72.5</v>
      </c>
      <c r="U141" s="37">
        <v>133</v>
      </c>
      <c r="V141" s="22">
        <v>1057</v>
      </c>
      <c r="W141" s="22">
        <v>16000</v>
      </c>
      <c r="X141" s="22">
        <v>50100</v>
      </c>
      <c r="Y141" s="22">
        <v>200</v>
      </c>
      <c r="Z141" s="42">
        <v>0.01</v>
      </c>
      <c r="AA141" s="43">
        <v>80</v>
      </c>
      <c r="AB141" s="43">
        <v>2950</v>
      </c>
      <c r="AC141" s="5"/>
      <c r="AD141" s="19"/>
      <c r="AE141" s="5"/>
      <c r="AF141" s="5"/>
    </row>
    <row r="142" spans="1:32" x14ac:dyDescent="0.25">
      <c r="A142" s="22">
        <v>139</v>
      </c>
      <c r="B142" s="22" t="s">
        <v>676</v>
      </c>
      <c r="C142" s="22" t="s">
        <v>504</v>
      </c>
      <c r="D142" s="41" t="s">
        <v>632</v>
      </c>
      <c r="E142" s="38">
        <v>15</v>
      </c>
      <c r="F142" s="56" t="s">
        <v>68</v>
      </c>
      <c r="G142" s="56" t="s">
        <v>693</v>
      </c>
      <c r="H142" s="38" t="s">
        <v>708</v>
      </c>
      <c r="I142" s="38" t="s">
        <v>92</v>
      </c>
      <c r="J142" s="38" t="s">
        <v>709</v>
      </c>
      <c r="K142" s="38" t="s">
        <v>75</v>
      </c>
      <c r="L142" s="38">
        <v>35</v>
      </c>
      <c r="M142" s="38">
        <v>21.157769999999999</v>
      </c>
      <c r="N142" s="38">
        <v>92.146649999999994</v>
      </c>
      <c r="O142" s="22" t="s">
        <v>260</v>
      </c>
      <c r="P142" s="22">
        <v>8.2100000000000009</v>
      </c>
      <c r="Q142" s="22">
        <v>30.8</v>
      </c>
      <c r="R142" s="22">
        <v>1010</v>
      </c>
      <c r="S142" s="37">
        <v>19.8</v>
      </c>
      <c r="T142" s="51">
        <v>56.4</v>
      </c>
      <c r="U142" s="37">
        <v>1305</v>
      </c>
      <c r="V142" s="37">
        <v>1611</v>
      </c>
      <c r="W142" s="37">
        <v>900</v>
      </c>
      <c r="X142" s="37">
        <v>14500</v>
      </c>
      <c r="Y142" s="37">
        <v>500</v>
      </c>
      <c r="Z142" s="44">
        <v>2.2100000000000002E-2</v>
      </c>
      <c r="AA142" s="45">
        <v>80</v>
      </c>
      <c r="AB142" s="45">
        <v>3090</v>
      </c>
      <c r="AC142" s="5"/>
      <c r="AD142" s="19"/>
      <c r="AE142" s="4"/>
      <c r="AF142" s="4"/>
    </row>
    <row r="143" spans="1:32" s="18" customFormat="1" x14ac:dyDescent="0.25">
      <c r="A143" s="22">
        <v>140</v>
      </c>
      <c r="B143" s="22" t="s">
        <v>676</v>
      </c>
      <c r="C143" s="22" t="s">
        <v>505</v>
      </c>
      <c r="D143" s="41" t="s">
        <v>632</v>
      </c>
      <c r="E143" s="38">
        <v>15</v>
      </c>
      <c r="F143" s="56" t="s">
        <v>68</v>
      </c>
      <c r="G143" s="56" t="s">
        <v>710</v>
      </c>
      <c r="H143" s="38" t="s">
        <v>711</v>
      </c>
      <c r="I143" s="38" t="s">
        <v>92</v>
      </c>
      <c r="J143" s="38" t="s">
        <v>712</v>
      </c>
      <c r="K143" s="38" t="s">
        <v>71</v>
      </c>
      <c r="L143" s="40">
        <v>15</v>
      </c>
      <c r="M143" s="38">
        <v>21.158532999999998</v>
      </c>
      <c r="N143" s="38">
        <v>92.147244999999998</v>
      </c>
      <c r="O143" s="22" t="s">
        <v>260</v>
      </c>
      <c r="P143" s="37">
        <v>8.27</v>
      </c>
      <c r="Q143" s="22">
        <v>30.9</v>
      </c>
      <c r="R143" s="37">
        <v>222</v>
      </c>
      <c r="S143" s="22">
        <v>15.3</v>
      </c>
      <c r="T143" s="52">
        <v>74.7</v>
      </c>
      <c r="U143" s="37">
        <v>156</v>
      </c>
      <c r="V143" s="22">
        <v>1087</v>
      </c>
      <c r="W143" s="22">
        <v>7500</v>
      </c>
      <c r="X143" s="22">
        <v>19500</v>
      </c>
      <c r="Y143" s="22">
        <v>50</v>
      </c>
      <c r="Z143" s="42">
        <v>1.2E-2</v>
      </c>
      <c r="AA143" s="43">
        <v>80</v>
      </c>
      <c r="AB143" s="43">
        <v>3080</v>
      </c>
      <c r="AC143" s="5"/>
      <c r="AD143" s="19"/>
      <c r="AE143" s="5"/>
      <c r="AF143" s="5"/>
    </row>
    <row r="144" spans="1:32" x14ac:dyDescent="0.25">
      <c r="A144" s="22">
        <v>141</v>
      </c>
      <c r="B144" s="22" t="s">
        <v>676</v>
      </c>
      <c r="C144" s="22" t="s">
        <v>506</v>
      </c>
      <c r="D144" s="41" t="s">
        <v>632</v>
      </c>
      <c r="E144" s="38">
        <v>15</v>
      </c>
      <c r="F144" s="56" t="s">
        <v>68</v>
      </c>
      <c r="G144" s="56" t="s">
        <v>687</v>
      </c>
      <c r="H144" s="38" t="s">
        <v>713</v>
      </c>
      <c r="I144" s="38" t="s">
        <v>85</v>
      </c>
      <c r="J144" s="38" t="s">
        <v>114</v>
      </c>
      <c r="K144" s="38" t="s">
        <v>71</v>
      </c>
      <c r="L144" s="38">
        <v>15</v>
      </c>
      <c r="M144" s="38">
        <v>21.158539999999999</v>
      </c>
      <c r="N144" s="38">
        <v>92.144319999999993</v>
      </c>
      <c r="O144" s="22" t="s">
        <v>260</v>
      </c>
      <c r="P144" s="22">
        <v>8.36</v>
      </c>
      <c r="Q144" s="37">
        <v>30.6</v>
      </c>
      <c r="R144" s="22">
        <v>956</v>
      </c>
      <c r="S144" s="37">
        <v>21.4</v>
      </c>
      <c r="T144" s="51">
        <v>45</v>
      </c>
      <c r="U144" s="37">
        <v>352</v>
      </c>
      <c r="V144" s="37">
        <v>1623</v>
      </c>
      <c r="W144" s="37">
        <v>3500</v>
      </c>
      <c r="X144" s="37">
        <v>12500</v>
      </c>
      <c r="Y144" s="37">
        <v>100</v>
      </c>
      <c r="Z144" s="44">
        <v>2.41E-2</v>
      </c>
      <c r="AA144" s="45">
        <v>160</v>
      </c>
      <c r="AB144" s="45">
        <v>3070</v>
      </c>
      <c r="AC144" s="5"/>
      <c r="AD144" s="19"/>
      <c r="AE144" s="4"/>
      <c r="AF144" s="4"/>
    </row>
    <row r="145" spans="1:32" s="18" customFormat="1" x14ac:dyDescent="0.25">
      <c r="A145" s="22">
        <v>142</v>
      </c>
      <c r="B145" s="22" t="s">
        <v>676</v>
      </c>
      <c r="C145" s="22" t="s">
        <v>507</v>
      </c>
      <c r="D145" s="41" t="s">
        <v>632</v>
      </c>
      <c r="E145" s="38">
        <v>15</v>
      </c>
      <c r="F145" s="56" t="s">
        <v>68</v>
      </c>
      <c r="G145" s="56" t="s">
        <v>695</v>
      </c>
      <c r="H145" s="56" t="s">
        <v>714</v>
      </c>
      <c r="I145" s="56" t="s">
        <v>85</v>
      </c>
      <c r="J145" s="56" t="s">
        <v>715</v>
      </c>
      <c r="K145" s="56" t="s">
        <v>71</v>
      </c>
      <c r="L145" s="38">
        <v>15</v>
      </c>
      <c r="M145" s="38">
        <v>21.160606999999999</v>
      </c>
      <c r="N145" s="38">
        <v>92.142960000000002</v>
      </c>
      <c r="O145" s="22" t="s">
        <v>260</v>
      </c>
      <c r="P145" s="37">
        <v>8.9</v>
      </c>
      <c r="Q145" s="22">
        <v>30.9</v>
      </c>
      <c r="R145" s="37">
        <v>419</v>
      </c>
      <c r="S145" s="22">
        <v>7.3</v>
      </c>
      <c r="T145" s="52">
        <v>28.7</v>
      </c>
      <c r="U145" s="37">
        <v>135</v>
      </c>
      <c r="V145" s="22">
        <v>456</v>
      </c>
      <c r="W145" s="22">
        <v>4500</v>
      </c>
      <c r="X145" s="22">
        <v>19600</v>
      </c>
      <c r="Y145" s="22">
        <v>60</v>
      </c>
      <c r="Z145" s="42">
        <v>1.44E-2</v>
      </c>
      <c r="AA145" s="43">
        <v>200</v>
      </c>
      <c r="AB145" s="43">
        <v>3310</v>
      </c>
      <c r="AC145" s="5"/>
      <c r="AD145" s="19"/>
      <c r="AE145" s="5"/>
      <c r="AF145" s="5"/>
    </row>
    <row r="146" spans="1:32" x14ac:dyDescent="0.25">
      <c r="A146" s="22">
        <v>143</v>
      </c>
      <c r="B146" s="22" t="s">
        <v>676</v>
      </c>
      <c r="C146" s="22" t="s">
        <v>508</v>
      </c>
      <c r="D146" s="41" t="s">
        <v>632</v>
      </c>
      <c r="E146" s="38">
        <v>15</v>
      </c>
      <c r="F146" s="56" t="s">
        <v>68</v>
      </c>
      <c r="G146" s="56" t="s">
        <v>690</v>
      </c>
      <c r="H146" s="38" t="s">
        <v>716</v>
      </c>
      <c r="I146" s="38" t="s">
        <v>87</v>
      </c>
      <c r="J146" s="38" t="s">
        <v>717</v>
      </c>
      <c r="K146" s="38" t="s">
        <v>75</v>
      </c>
      <c r="L146" s="40">
        <v>35</v>
      </c>
      <c r="M146" s="38">
        <v>21.150939999999999</v>
      </c>
      <c r="N146" s="38">
        <v>92.142610000000005</v>
      </c>
      <c r="O146" s="22" t="s">
        <v>260</v>
      </c>
      <c r="P146" s="22">
        <v>8.3000000000000007</v>
      </c>
      <c r="Q146" s="37">
        <v>30.3</v>
      </c>
      <c r="R146" s="22">
        <v>992</v>
      </c>
      <c r="S146" s="37">
        <v>21.7</v>
      </c>
      <c r="T146" s="51">
        <v>63</v>
      </c>
      <c r="U146" s="37">
        <v>160</v>
      </c>
      <c r="V146" s="37">
        <v>1140</v>
      </c>
      <c r="W146" s="37">
        <v>4900</v>
      </c>
      <c r="X146" s="37">
        <v>19500</v>
      </c>
      <c r="Y146" s="37">
        <v>150</v>
      </c>
      <c r="Z146" s="44">
        <v>4.0000000000000001E-3</v>
      </c>
      <c r="AA146" s="45">
        <v>120</v>
      </c>
      <c r="AB146" s="45">
        <v>3090</v>
      </c>
      <c r="AC146" s="5"/>
      <c r="AD146" s="19"/>
      <c r="AE146" s="4"/>
      <c r="AF146" s="4"/>
    </row>
    <row r="147" spans="1:32" s="18" customFormat="1" x14ac:dyDescent="0.25">
      <c r="A147" s="22">
        <v>144</v>
      </c>
      <c r="B147" s="22" t="s">
        <v>676</v>
      </c>
      <c r="C147" s="22" t="s">
        <v>509</v>
      </c>
      <c r="D147" s="41" t="s">
        <v>632</v>
      </c>
      <c r="E147" s="38">
        <v>15</v>
      </c>
      <c r="F147" s="56" t="s">
        <v>68</v>
      </c>
      <c r="G147" s="56" t="s">
        <v>689</v>
      </c>
      <c r="H147" s="38" t="s">
        <v>718</v>
      </c>
      <c r="I147" s="38" t="s">
        <v>87</v>
      </c>
      <c r="J147" s="38" t="s">
        <v>719</v>
      </c>
      <c r="K147" s="38" t="s">
        <v>71</v>
      </c>
      <c r="L147" s="38">
        <v>15</v>
      </c>
      <c r="M147" s="38">
        <v>21.158439999999999</v>
      </c>
      <c r="N147" s="38">
        <v>92.141940000000005</v>
      </c>
      <c r="O147" s="22" t="s">
        <v>260</v>
      </c>
      <c r="P147" s="37">
        <v>8.33</v>
      </c>
      <c r="Q147" s="22">
        <v>30.8</v>
      </c>
      <c r="R147" s="37">
        <v>528</v>
      </c>
      <c r="S147" s="22">
        <v>15.1</v>
      </c>
      <c r="T147" s="52">
        <v>25.5</v>
      </c>
      <c r="U147" s="37">
        <v>190</v>
      </c>
      <c r="V147" s="37">
        <v>492</v>
      </c>
      <c r="W147" s="22">
        <v>500</v>
      </c>
      <c r="X147" s="22">
        <v>6500</v>
      </c>
      <c r="Y147" s="22">
        <v>80</v>
      </c>
      <c r="Z147" s="42">
        <v>1.4500000000000001E-2</v>
      </c>
      <c r="AA147" s="43">
        <v>200</v>
      </c>
      <c r="AB147" s="43">
        <v>2960</v>
      </c>
      <c r="AC147" s="5"/>
      <c r="AD147" s="19"/>
      <c r="AE147" s="5"/>
      <c r="AF147" s="5"/>
    </row>
    <row r="148" spans="1:32" x14ac:dyDescent="0.25">
      <c r="A148" s="22">
        <v>145</v>
      </c>
      <c r="B148" s="22" t="s">
        <v>676</v>
      </c>
      <c r="C148" s="22" t="s">
        <v>510</v>
      </c>
      <c r="D148" s="41" t="s">
        <v>632</v>
      </c>
      <c r="E148" s="38">
        <v>15</v>
      </c>
      <c r="F148" s="56" t="s">
        <v>68</v>
      </c>
      <c r="G148" s="56" t="s">
        <v>691</v>
      </c>
      <c r="H148" s="38" t="s">
        <v>720</v>
      </c>
      <c r="I148" s="38" t="s">
        <v>87</v>
      </c>
      <c r="J148" s="38" t="s">
        <v>721</v>
      </c>
      <c r="K148" s="38" t="s">
        <v>71</v>
      </c>
      <c r="L148" s="38">
        <v>15</v>
      </c>
      <c r="M148" s="38">
        <v>21.156849999999999</v>
      </c>
      <c r="N148" s="38">
        <v>92.143559999999994</v>
      </c>
      <c r="O148" s="22" t="s">
        <v>260</v>
      </c>
      <c r="P148" s="22">
        <v>8.1999999999999993</v>
      </c>
      <c r="Q148" s="37">
        <v>30.7</v>
      </c>
      <c r="R148" s="22">
        <v>372</v>
      </c>
      <c r="S148" s="37">
        <v>16</v>
      </c>
      <c r="T148" s="51">
        <v>26.9</v>
      </c>
      <c r="U148" s="37">
        <v>440</v>
      </c>
      <c r="V148" s="22">
        <v>1270</v>
      </c>
      <c r="W148" s="37">
        <v>4100</v>
      </c>
      <c r="X148" s="37">
        <v>14500</v>
      </c>
      <c r="Y148" s="37">
        <v>150</v>
      </c>
      <c r="Z148" s="44">
        <v>1.21E-2</v>
      </c>
      <c r="AA148" s="45">
        <v>80</v>
      </c>
      <c r="AB148" s="45">
        <v>3080</v>
      </c>
      <c r="AC148" s="5"/>
      <c r="AD148" s="19"/>
      <c r="AE148" s="4"/>
      <c r="AF148" s="4"/>
    </row>
    <row r="149" spans="1:32" s="18" customFormat="1" x14ac:dyDescent="0.25">
      <c r="A149" s="22">
        <v>146</v>
      </c>
      <c r="B149" s="22" t="s">
        <v>676</v>
      </c>
      <c r="C149" s="22" t="s">
        <v>511</v>
      </c>
      <c r="D149" s="41" t="s">
        <v>632</v>
      </c>
      <c r="E149" s="38">
        <v>15</v>
      </c>
      <c r="F149" s="56" t="s">
        <v>68</v>
      </c>
      <c r="G149" s="56" t="s">
        <v>696</v>
      </c>
      <c r="H149" s="38" t="s">
        <v>722</v>
      </c>
      <c r="I149" s="38" t="s">
        <v>723</v>
      </c>
      <c r="J149" s="38" t="s">
        <v>724</v>
      </c>
      <c r="K149" s="38" t="s">
        <v>71</v>
      </c>
      <c r="L149" s="38">
        <v>15</v>
      </c>
      <c r="M149" s="38">
        <v>21.15747</v>
      </c>
      <c r="N149" s="38">
        <v>92.140169999999998</v>
      </c>
      <c r="O149" s="22" t="s">
        <v>260</v>
      </c>
      <c r="P149" s="37">
        <v>8.1</v>
      </c>
      <c r="Q149" s="22">
        <v>30.2</v>
      </c>
      <c r="R149" s="22">
        <v>784</v>
      </c>
      <c r="S149" s="22">
        <v>47.3</v>
      </c>
      <c r="T149" s="52">
        <v>70.400000000000006</v>
      </c>
      <c r="U149" s="37">
        <v>365</v>
      </c>
      <c r="V149" s="37">
        <v>1610</v>
      </c>
      <c r="W149" s="22">
        <v>6900</v>
      </c>
      <c r="X149" s="22">
        <v>11100</v>
      </c>
      <c r="Y149" s="22">
        <v>66.66</v>
      </c>
      <c r="Z149" s="42">
        <v>1.2200000000000001E-2</v>
      </c>
      <c r="AA149" s="43">
        <v>320</v>
      </c>
      <c r="AB149" s="43">
        <v>3010</v>
      </c>
      <c r="AC149" s="5"/>
      <c r="AD149" s="19"/>
      <c r="AE149" s="5"/>
      <c r="AF149" s="5"/>
    </row>
    <row r="150" spans="1:32" x14ac:dyDescent="0.25">
      <c r="A150" s="22">
        <v>147</v>
      </c>
      <c r="B150" s="22" t="s">
        <v>676</v>
      </c>
      <c r="C150" s="22" t="s">
        <v>512</v>
      </c>
      <c r="D150" s="41" t="s">
        <v>632</v>
      </c>
      <c r="E150" s="38">
        <v>15</v>
      </c>
      <c r="F150" s="56" t="s">
        <v>68</v>
      </c>
      <c r="G150" s="56" t="s">
        <v>692</v>
      </c>
      <c r="H150" s="38" t="s">
        <v>725</v>
      </c>
      <c r="I150" s="38" t="s">
        <v>723</v>
      </c>
      <c r="J150" s="38" t="s">
        <v>726</v>
      </c>
      <c r="K150" s="38" t="s">
        <v>79</v>
      </c>
      <c r="L150" s="38">
        <v>35</v>
      </c>
      <c r="M150" s="38">
        <v>21.162669999999999</v>
      </c>
      <c r="N150" s="38">
        <v>92.196780000000004</v>
      </c>
      <c r="O150" s="22" t="s">
        <v>260</v>
      </c>
      <c r="P150" s="22">
        <v>8.3699999999999992</v>
      </c>
      <c r="Q150" s="37">
        <v>29.9</v>
      </c>
      <c r="R150" s="37">
        <v>611</v>
      </c>
      <c r="S150" s="37">
        <v>23.6</v>
      </c>
      <c r="T150" s="51">
        <v>43.9</v>
      </c>
      <c r="U150" s="37">
        <v>156</v>
      </c>
      <c r="V150" s="22">
        <v>1029</v>
      </c>
      <c r="W150" s="37">
        <v>112000</v>
      </c>
      <c r="X150" s="37">
        <v>126000</v>
      </c>
      <c r="Y150" s="37">
        <v>150</v>
      </c>
      <c r="Z150" s="44">
        <v>1.6899999999999998E-2</v>
      </c>
      <c r="AA150" s="45">
        <v>80</v>
      </c>
      <c r="AB150" s="45">
        <v>2970</v>
      </c>
      <c r="AC150" s="5"/>
      <c r="AD150" s="19"/>
      <c r="AE150" s="4"/>
      <c r="AF150" s="4"/>
    </row>
    <row r="151" spans="1:32" s="18" customFormat="1" x14ac:dyDescent="0.25">
      <c r="A151" s="22">
        <v>148</v>
      </c>
      <c r="B151" s="22" t="s">
        <v>676</v>
      </c>
      <c r="C151" s="22" t="s">
        <v>513</v>
      </c>
      <c r="D151" s="41" t="s">
        <v>632</v>
      </c>
      <c r="E151" s="38">
        <v>15</v>
      </c>
      <c r="F151" s="56" t="s">
        <v>68</v>
      </c>
      <c r="G151" s="56" t="s">
        <v>688</v>
      </c>
      <c r="H151" s="38" t="s">
        <v>727</v>
      </c>
      <c r="I151" s="38" t="s">
        <v>723</v>
      </c>
      <c r="J151" s="38" t="s">
        <v>728</v>
      </c>
      <c r="K151" s="38" t="s">
        <v>71</v>
      </c>
      <c r="L151" s="38">
        <v>15</v>
      </c>
      <c r="M151" s="38">
        <v>21.158719999999999</v>
      </c>
      <c r="N151" s="38">
        <v>92.137190000000004</v>
      </c>
      <c r="O151" s="22" t="s">
        <v>260</v>
      </c>
      <c r="P151" s="37">
        <v>8.36</v>
      </c>
      <c r="Q151" s="33">
        <v>30.8</v>
      </c>
      <c r="R151" s="22">
        <v>405</v>
      </c>
      <c r="S151" s="37">
        <v>8.16</v>
      </c>
      <c r="T151" s="51">
        <v>52.3</v>
      </c>
      <c r="U151" s="37">
        <v>55</v>
      </c>
      <c r="V151" s="37">
        <v>281</v>
      </c>
      <c r="W151" s="22">
        <v>3600</v>
      </c>
      <c r="X151" s="22">
        <v>14000</v>
      </c>
      <c r="Y151" s="22">
        <v>10</v>
      </c>
      <c r="Z151" s="42">
        <v>0.01</v>
      </c>
      <c r="AA151" s="43">
        <v>200</v>
      </c>
      <c r="AB151" s="43">
        <v>3010</v>
      </c>
      <c r="AC151" s="5"/>
      <c r="AD151" s="19"/>
      <c r="AE151" s="5"/>
      <c r="AF151" s="5"/>
    </row>
    <row r="152" spans="1:32" s="18" customFormat="1" x14ac:dyDescent="0.25">
      <c r="A152" s="22">
        <v>149</v>
      </c>
      <c r="B152" s="22" t="s">
        <v>676</v>
      </c>
      <c r="C152" s="22" t="s">
        <v>514</v>
      </c>
      <c r="D152" s="41" t="s">
        <v>632</v>
      </c>
      <c r="E152" s="22">
        <v>15</v>
      </c>
      <c r="F152" s="5" t="s">
        <v>68</v>
      </c>
      <c r="G152" s="5" t="s">
        <v>686</v>
      </c>
      <c r="H152" s="22" t="s">
        <v>729</v>
      </c>
      <c r="I152" s="22" t="s">
        <v>85</v>
      </c>
      <c r="J152" s="22" t="s">
        <v>730</v>
      </c>
      <c r="K152" s="22" t="s">
        <v>79</v>
      </c>
      <c r="L152" s="22">
        <v>35</v>
      </c>
      <c r="M152" s="22">
        <v>21.162859999999998</v>
      </c>
      <c r="N152" s="22">
        <v>92.136849999999995</v>
      </c>
      <c r="O152" s="22" t="s">
        <v>260</v>
      </c>
      <c r="P152" s="22">
        <v>8.9499999999999993</v>
      </c>
      <c r="Q152" s="33">
        <v>30.7</v>
      </c>
      <c r="R152" s="22">
        <v>432</v>
      </c>
      <c r="S152" s="22">
        <v>19.5</v>
      </c>
      <c r="T152" s="52">
        <v>40.5</v>
      </c>
      <c r="U152" s="22">
        <v>119</v>
      </c>
      <c r="V152" s="22">
        <v>521</v>
      </c>
      <c r="W152" s="22">
        <v>9600</v>
      </c>
      <c r="X152" s="22">
        <v>20800</v>
      </c>
      <c r="Y152" s="22">
        <v>66.66</v>
      </c>
      <c r="Z152" s="42">
        <v>0.01</v>
      </c>
      <c r="AA152" s="43">
        <v>320</v>
      </c>
      <c r="AB152" s="43">
        <v>3250</v>
      </c>
      <c r="AC152" s="5"/>
      <c r="AD152" s="19"/>
      <c r="AE152" s="5"/>
      <c r="AF152" s="5"/>
    </row>
    <row r="153" spans="1:32" s="18" customFormat="1" ht="15" customHeight="1" x14ac:dyDescent="0.25">
      <c r="A153" s="22">
        <v>150</v>
      </c>
      <c r="B153" s="22" t="s">
        <v>110</v>
      </c>
      <c r="C153" s="22" t="s">
        <v>515</v>
      </c>
      <c r="D153" s="41" t="s">
        <v>677</v>
      </c>
      <c r="E153" s="38">
        <v>14</v>
      </c>
      <c r="F153" s="38" t="s">
        <v>68</v>
      </c>
      <c r="G153" s="38" t="s">
        <v>731</v>
      </c>
      <c r="H153" s="38" t="s">
        <v>733</v>
      </c>
      <c r="I153" s="38" t="s">
        <v>69</v>
      </c>
      <c r="J153" s="38" t="s">
        <v>230</v>
      </c>
      <c r="K153" s="38" t="s">
        <v>75</v>
      </c>
      <c r="L153" s="38">
        <v>50</v>
      </c>
      <c r="M153" s="38">
        <v>21.16797</v>
      </c>
      <c r="N153" s="38">
        <v>92.142359999999996</v>
      </c>
      <c r="O153" s="22" t="s">
        <v>260</v>
      </c>
      <c r="P153" s="37">
        <v>8.74</v>
      </c>
      <c r="Q153" s="50">
        <v>29.2</v>
      </c>
      <c r="R153" s="37">
        <v>324</v>
      </c>
      <c r="S153" s="37">
        <v>28</v>
      </c>
      <c r="T153" s="51">
        <v>8.92</v>
      </c>
      <c r="U153" s="37">
        <v>45</v>
      </c>
      <c r="V153" s="37">
        <v>207</v>
      </c>
      <c r="W153" s="37">
        <v>900</v>
      </c>
      <c r="X153" s="37">
        <v>29600</v>
      </c>
      <c r="Y153" s="37">
        <v>100</v>
      </c>
      <c r="Z153" s="44">
        <v>1.44E-2</v>
      </c>
      <c r="AA153" s="45">
        <v>200</v>
      </c>
      <c r="AB153" s="45">
        <v>1760</v>
      </c>
      <c r="AC153" s="4"/>
      <c r="AD153" s="8"/>
      <c r="AE153" s="5"/>
      <c r="AF153" s="5"/>
    </row>
    <row r="154" spans="1:32" s="18" customFormat="1" x14ac:dyDescent="0.25">
      <c r="A154" s="22">
        <v>151</v>
      </c>
      <c r="B154" s="22" t="s">
        <v>110</v>
      </c>
      <c r="C154" s="22" t="s">
        <v>516</v>
      </c>
      <c r="D154" s="41" t="s">
        <v>677</v>
      </c>
      <c r="E154" s="38">
        <v>14</v>
      </c>
      <c r="F154" s="38" t="s">
        <v>68</v>
      </c>
      <c r="G154" s="38" t="s">
        <v>734</v>
      </c>
      <c r="H154" s="38" t="s">
        <v>735</v>
      </c>
      <c r="I154" s="38" t="s">
        <v>69</v>
      </c>
      <c r="J154" s="38" t="s">
        <v>634</v>
      </c>
      <c r="K154" s="38" t="s">
        <v>75</v>
      </c>
      <c r="L154" s="38">
        <v>50</v>
      </c>
      <c r="M154" s="38">
        <v>21.165781599999999</v>
      </c>
      <c r="N154" s="38">
        <v>92.143918999999997</v>
      </c>
      <c r="O154" s="22" t="s">
        <v>260</v>
      </c>
      <c r="P154" s="22">
        <v>8.5500000000000007</v>
      </c>
      <c r="Q154" s="50">
        <v>30</v>
      </c>
      <c r="R154" s="37">
        <v>616</v>
      </c>
      <c r="S154" s="37">
        <v>11.4</v>
      </c>
      <c r="T154" s="51">
        <v>82</v>
      </c>
      <c r="U154" s="37">
        <v>170</v>
      </c>
      <c r="V154" s="37">
        <v>550</v>
      </c>
      <c r="W154" s="37">
        <v>20500</v>
      </c>
      <c r="X154" s="37">
        <v>58600</v>
      </c>
      <c r="Y154" s="37">
        <v>550</v>
      </c>
      <c r="Z154" s="44">
        <v>2.6499999999999999E-2</v>
      </c>
      <c r="AA154" s="45">
        <v>200</v>
      </c>
      <c r="AB154" s="45">
        <v>2480</v>
      </c>
      <c r="AC154" s="4"/>
      <c r="AD154" s="8"/>
      <c r="AE154" s="5"/>
      <c r="AF154" s="5"/>
    </row>
    <row r="155" spans="1:32" s="18" customFormat="1" x14ac:dyDescent="0.25">
      <c r="A155" s="22">
        <v>152</v>
      </c>
      <c r="B155" s="22" t="s">
        <v>110</v>
      </c>
      <c r="C155" s="22" t="s">
        <v>517</v>
      </c>
      <c r="D155" s="41" t="s">
        <v>677</v>
      </c>
      <c r="E155" s="38">
        <v>14</v>
      </c>
      <c r="F155" s="38" t="s">
        <v>68</v>
      </c>
      <c r="G155" s="38" t="s">
        <v>332</v>
      </c>
      <c r="H155" s="38" t="s">
        <v>739</v>
      </c>
      <c r="I155" s="38" t="s">
        <v>101</v>
      </c>
      <c r="J155" s="38" t="s">
        <v>353</v>
      </c>
      <c r="K155" s="38" t="s">
        <v>75</v>
      </c>
      <c r="L155" s="38">
        <v>50</v>
      </c>
      <c r="M155" s="38">
        <v>21.151692000000001</v>
      </c>
      <c r="N155" s="38">
        <v>92.531456000000006</v>
      </c>
      <c r="O155" s="22" t="s">
        <v>260</v>
      </c>
      <c r="P155" s="50">
        <v>8.2899999999999991</v>
      </c>
      <c r="Q155" s="50">
        <v>30.9</v>
      </c>
      <c r="R155" s="37">
        <v>926</v>
      </c>
      <c r="S155" s="37">
        <v>20</v>
      </c>
      <c r="T155" s="51">
        <v>55.8</v>
      </c>
      <c r="U155" s="37">
        <v>145</v>
      </c>
      <c r="V155" s="37">
        <v>866</v>
      </c>
      <c r="W155" s="37">
        <v>4000</v>
      </c>
      <c r="X155" s="37">
        <v>9600</v>
      </c>
      <c r="Y155" s="50">
        <v>550</v>
      </c>
      <c r="Z155" s="44">
        <v>1.21E-2</v>
      </c>
      <c r="AA155" s="45">
        <v>160</v>
      </c>
      <c r="AB155" s="45">
        <v>2310</v>
      </c>
      <c r="AC155" s="4"/>
      <c r="AD155" s="8"/>
      <c r="AE155" s="5"/>
      <c r="AF155" s="5"/>
    </row>
    <row r="156" spans="1:32" s="18" customFormat="1" x14ac:dyDescent="0.25">
      <c r="A156" s="22">
        <v>153</v>
      </c>
      <c r="B156" s="22" t="s">
        <v>110</v>
      </c>
      <c r="C156" s="22" t="s">
        <v>518</v>
      </c>
      <c r="D156" s="41" t="s">
        <v>677</v>
      </c>
      <c r="E156" s="38">
        <v>14</v>
      </c>
      <c r="F156" s="38" t="s">
        <v>68</v>
      </c>
      <c r="G156" s="38" t="s">
        <v>736</v>
      </c>
      <c r="H156" s="38" t="s">
        <v>737</v>
      </c>
      <c r="I156" s="38" t="s">
        <v>85</v>
      </c>
      <c r="J156" s="38" t="s">
        <v>231</v>
      </c>
      <c r="K156" s="38" t="s">
        <v>75</v>
      </c>
      <c r="L156" s="38">
        <v>50</v>
      </c>
      <c r="M156" s="38">
        <v>21.166399999999999</v>
      </c>
      <c r="N156" s="38">
        <v>92.140690000000006</v>
      </c>
      <c r="O156" s="22" t="s">
        <v>260</v>
      </c>
      <c r="P156" s="50">
        <v>8.5299999999999994</v>
      </c>
      <c r="Q156" s="50">
        <v>27.7</v>
      </c>
      <c r="R156" s="37">
        <v>240</v>
      </c>
      <c r="S156" s="37">
        <v>5.97</v>
      </c>
      <c r="T156" s="51">
        <v>9.2200000000000006</v>
      </c>
      <c r="U156" s="37">
        <v>80</v>
      </c>
      <c r="V156" s="37">
        <v>155</v>
      </c>
      <c r="W156" s="37">
        <v>800</v>
      </c>
      <c r="X156" s="37">
        <v>19000</v>
      </c>
      <c r="Y156" s="50">
        <v>20</v>
      </c>
      <c r="Z156" s="44">
        <v>6.4999999999999997E-3</v>
      </c>
      <c r="AA156" s="45">
        <v>160</v>
      </c>
      <c r="AB156" s="45">
        <v>510</v>
      </c>
      <c r="AC156" s="4"/>
      <c r="AD156" s="8"/>
      <c r="AE156" s="5"/>
      <c r="AF156" s="5"/>
    </row>
    <row r="157" spans="1:32" s="18" customFormat="1" x14ac:dyDescent="0.25">
      <c r="A157" s="22">
        <v>154</v>
      </c>
      <c r="B157" s="22" t="s">
        <v>110</v>
      </c>
      <c r="C157" s="22" t="s">
        <v>519</v>
      </c>
      <c r="D157" s="41" t="s">
        <v>677</v>
      </c>
      <c r="E157" s="22">
        <v>14</v>
      </c>
      <c r="F157" s="22" t="s">
        <v>68</v>
      </c>
      <c r="G157" s="22" t="s">
        <v>732</v>
      </c>
      <c r="H157" s="22" t="s">
        <v>738</v>
      </c>
      <c r="I157" s="22" t="s">
        <v>77</v>
      </c>
      <c r="J157" s="22" t="s">
        <v>78</v>
      </c>
      <c r="K157" s="22" t="s">
        <v>75</v>
      </c>
      <c r="L157" s="22">
        <v>55</v>
      </c>
      <c r="M157" s="22">
        <v>21.170480000000001</v>
      </c>
      <c r="N157" s="22">
        <v>92.147220000000004</v>
      </c>
      <c r="O157" s="22" t="s">
        <v>260</v>
      </c>
      <c r="P157" s="33">
        <v>6.89</v>
      </c>
      <c r="Q157" s="33">
        <v>28</v>
      </c>
      <c r="R157" s="22">
        <v>145</v>
      </c>
      <c r="S157" s="22">
        <v>45.9</v>
      </c>
      <c r="T157" s="52">
        <v>10.82</v>
      </c>
      <c r="U157" s="22">
        <v>42</v>
      </c>
      <c r="V157" s="22">
        <v>170</v>
      </c>
      <c r="W157" s="22">
        <v>10800</v>
      </c>
      <c r="X157" s="22">
        <v>20600</v>
      </c>
      <c r="Y157" s="22">
        <v>40</v>
      </c>
      <c r="Z157" s="42">
        <v>8.2000000000000007E-3</v>
      </c>
      <c r="AA157" s="43">
        <v>120</v>
      </c>
      <c r="AB157" s="43">
        <v>1090</v>
      </c>
      <c r="AC157" s="5"/>
      <c r="AD157" s="19"/>
      <c r="AE157" s="5"/>
      <c r="AF157" s="5"/>
    </row>
    <row r="159" spans="1:32" x14ac:dyDescent="0.25">
      <c r="P159" s="29"/>
    </row>
  </sheetData>
  <autoFilter ref="B3:AB157"/>
  <conditionalFormatting sqref="P1:P1048576">
    <cfRule type="colorScale" priority="67">
      <colorScale>
        <cfvo type="num" val="9"/>
        <cfvo type="num" val="9.01"/>
        <color rgb="FF92D050"/>
        <color rgb="FFFF0000"/>
      </colorScale>
    </cfRule>
  </conditionalFormatting>
  <conditionalFormatting sqref="P60:P77 Q1:Q1048576 U1:U1048576">
    <cfRule type="colorScale" priority="66">
      <colorScale>
        <cfvo type="num" val="30"/>
        <cfvo type="num" val="30.01"/>
        <color rgb="FF92D050"/>
        <color rgb="FFFF0000"/>
      </colorScale>
    </cfRule>
  </conditionalFormatting>
  <conditionalFormatting sqref="S1:S1048576">
    <cfRule type="colorScale" priority="64">
      <colorScale>
        <cfvo type="num" val="50"/>
        <cfvo type="num" val="50.01"/>
        <color rgb="FF92D050"/>
        <color rgb="FFFF0000"/>
      </colorScale>
    </cfRule>
  </conditionalFormatting>
  <conditionalFormatting sqref="T1:T1048576">
    <cfRule type="colorScale" priority="63">
      <colorScale>
        <cfvo type="num" val="15"/>
        <cfvo type="num" val="15.01"/>
        <color rgb="FF92D050"/>
        <color rgb="FFFF0000"/>
      </colorScale>
    </cfRule>
  </conditionalFormatting>
  <conditionalFormatting sqref="V1:V1048576">
    <cfRule type="colorScale" priority="60">
      <colorScale>
        <cfvo type="num" val="125"/>
        <cfvo type="num" val="125.01"/>
        <color rgb="FF92D050"/>
        <color rgb="FFFF0000"/>
      </colorScale>
    </cfRule>
  </conditionalFormatting>
  <conditionalFormatting sqref="W1:X1048576">
    <cfRule type="colorScale" priority="59">
      <colorScale>
        <cfvo type="num" val="1000"/>
        <cfvo type="num" val="1001"/>
        <color rgb="FF92D050"/>
        <color rgb="FFFF0000"/>
      </colorScale>
    </cfRule>
  </conditionalFormatting>
  <conditionalFormatting sqref="Y1:Y1048576">
    <cfRule type="colorScale" priority="58">
      <colorScale>
        <cfvo type="num" val="100"/>
        <cfvo type="num" val="101"/>
        <color rgb="FF92D050"/>
        <color rgb="FFFF0000"/>
      </colorScale>
    </cfRule>
  </conditionalFormatting>
  <conditionalFormatting sqref="P4:P157">
    <cfRule type="colorScale" priority="3">
      <colorScale>
        <cfvo type="num" val="9"/>
        <cfvo type="num" val="9.1"/>
        <color rgb="FF92D050"/>
        <color rgb="FFFF0000"/>
      </colorScale>
    </cfRule>
  </conditionalFormatting>
  <conditionalFormatting sqref="AA4:AA157">
    <cfRule type="colorScale" priority="1">
      <colorScale>
        <cfvo type="num" val="10"/>
        <cfvo type="num" val="11"/>
        <color rgb="FF00B050"/>
        <color rgb="FFFF0000"/>
      </colorScale>
    </cfRule>
  </conditionalFormatting>
  <printOptions horizontalCentered="1"/>
  <pageMargins left="0.45" right="0.45" top="0.5" bottom="0.5" header="0.3" footer="0.3"/>
  <pageSetup paperSize="9" scale="63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workbookViewId="0">
      <selection activeCell="H17" sqref="H17"/>
    </sheetView>
  </sheetViews>
  <sheetFormatPr defaultRowHeight="15" x14ac:dyDescent="0.25"/>
  <cols>
    <col min="2" max="3" width="6.7109375" customWidth="1"/>
    <col min="4" max="4" width="18.5703125" customWidth="1"/>
    <col min="5" max="5" width="8.85546875" customWidth="1"/>
    <col min="6" max="7" width="8.140625" customWidth="1"/>
    <col min="8" max="8" width="7.85546875" customWidth="1"/>
    <col min="9" max="9" width="9.7109375" customWidth="1"/>
    <col min="10" max="10" width="8.7109375" customWidth="1"/>
    <col min="11" max="11" width="9.85546875" customWidth="1"/>
    <col min="12" max="12" width="8.140625" customWidth="1"/>
    <col min="13" max="13" width="11.28515625" customWidth="1"/>
    <col min="14" max="14" width="10.28515625" customWidth="1"/>
  </cols>
  <sheetData>
    <row r="1" spans="2:14" ht="17.45" x14ac:dyDescent="0.3">
      <c r="B1" s="91" t="s">
        <v>742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3" spans="2:14" x14ac:dyDescent="0.25">
      <c r="B3" s="103" t="s">
        <v>50</v>
      </c>
      <c r="C3" s="103" t="s">
        <v>46</v>
      </c>
      <c r="D3" s="105" t="s">
        <v>41</v>
      </c>
      <c r="E3" s="99" t="s">
        <v>30</v>
      </c>
      <c r="F3" s="99"/>
      <c r="G3" s="99"/>
      <c r="H3" s="99"/>
      <c r="I3" s="99"/>
      <c r="J3" s="99"/>
      <c r="K3" s="99"/>
      <c r="L3" s="99"/>
      <c r="M3" s="99"/>
      <c r="N3" s="99"/>
    </row>
    <row r="4" spans="2:14" ht="38.25" x14ac:dyDescent="0.25">
      <c r="B4" s="104"/>
      <c r="C4" s="104"/>
      <c r="D4" s="106"/>
      <c r="E4" s="58" t="s">
        <v>8</v>
      </c>
      <c r="F4" s="58" t="s">
        <v>298</v>
      </c>
      <c r="G4" s="58" t="s">
        <v>66</v>
      </c>
      <c r="H4" s="58" t="s">
        <v>65</v>
      </c>
      <c r="I4" s="58" t="s">
        <v>64</v>
      </c>
      <c r="J4" s="58" t="s">
        <v>63</v>
      </c>
      <c r="K4" s="58" t="s">
        <v>62</v>
      </c>
      <c r="L4" s="58" t="s">
        <v>17</v>
      </c>
      <c r="M4" s="58" t="s">
        <v>34</v>
      </c>
      <c r="N4" s="58" t="s">
        <v>61</v>
      </c>
    </row>
    <row r="5" spans="2:14" ht="14.45" customHeight="1" x14ac:dyDescent="0.3">
      <c r="B5" s="97" t="s">
        <v>37</v>
      </c>
      <c r="C5" s="97"/>
      <c r="D5" s="97"/>
      <c r="E5" s="59" t="s">
        <v>36</v>
      </c>
      <c r="F5" s="60">
        <v>30</v>
      </c>
      <c r="G5" s="60">
        <v>30</v>
      </c>
      <c r="H5" s="60">
        <v>200</v>
      </c>
      <c r="I5" s="60">
        <v>15</v>
      </c>
      <c r="J5" s="60">
        <v>250</v>
      </c>
      <c r="K5" s="60">
        <v>35</v>
      </c>
      <c r="L5" s="60">
        <v>100</v>
      </c>
      <c r="M5" s="61">
        <v>1000</v>
      </c>
      <c r="N5" s="62"/>
    </row>
    <row r="6" spans="2:14" x14ac:dyDescent="0.25">
      <c r="B6" s="100">
        <v>2022</v>
      </c>
      <c r="C6" s="64" t="s">
        <v>47</v>
      </c>
      <c r="D6" s="65" t="s">
        <v>26</v>
      </c>
      <c r="E6" s="70">
        <v>0.06</v>
      </c>
      <c r="F6" s="70">
        <v>7.0000000000000007E-2</v>
      </c>
      <c r="G6" s="70">
        <v>0.97</v>
      </c>
      <c r="H6" s="70">
        <v>0.92</v>
      </c>
      <c r="I6" s="70">
        <v>0.99</v>
      </c>
      <c r="J6" s="70">
        <v>0.02</v>
      </c>
      <c r="K6" s="70">
        <v>0.18</v>
      </c>
      <c r="L6" s="70">
        <v>0.56999999999999995</v>
      </c>
      <c r="M6" s="70">
        <v>0.98</v>
      </c>
      <c r="N6" s="69"/>
    </row>
    <row r="7" spans="2:14" x14ac:dyDescent="0.25">
      <c r="B7" s="101"/>
      <c r="C7" s="64" t="s">
        <v>48</v>
      </c>
      <c r="D7" s="65" t="s">
        <v>26</v>
      </c>
      <c r="E7" s="70">
        <v>0.03</v>
      </c>
      <c r="F7" s="70">
        <v>0.51</v>
      </c>
      <c r="G7" s="70">
        <v>0.94</v>
      </c>
      <c r="H7" s="71">
        <v>0.88</v>
      </c>
      <c r="I7" s="70">
        <v>1</v>
      </c>
      <c r="J7" s="71">
        <v>0.02</v>
      </c>
      <c r="K7" s="70">
        <v>0.53</v>
      </c>
      <c r="L7" s="70">
        <v>0.41</v>
      </c>
      <c r="M7" s="70">
        <v>0.94</v>
      </c>
      <c r="N7" s="69"/>
    </row>
    <row r="8" spans="2:14" x14ac:dyDescent="0.25">
      <c r="B8" s="102"/>
      <c r="C8" s="64" t="s">
        <v>49</v>
      </c>
      <c r="D8" s="65" t="s">
        <v>26</v>
      </c>
      <c r="E8" s="70">
        <v>0.02</v>
      </c>
      <c r="F8" s="70">
        <v>0.09</v>
      </c>
      <c r="G8" s="70">
        <v>0.84</v>
      </c>
      <c r="H8" s="71">
        <v>0.7</v>
      </c>
      <c r="I8" s="70">
        <v>0.95</v>
      </c>
      <c r="J8" s="72">
        <v>4.8999999999999998E-3</v>
      </c>
      <c r="K8" s="70">
        <v>0.42</v>
      </c>
      <c r="L8" s="70">
        <v>0.28000000000000003</v>
      </c>
      <c r="M8" s="70">
        <v>0.86</v>
      </c>
      <c r="N8" s="69"/>
    </row>
    <row r="9" spans="2:14" ht="14.45" x14ac:dyDescent="0.3">
      <c r="B9" s="97" t="s">
        <v>56</v>
      </c>
      <c r="C9" s="97"/>
      <c r="D9" s="97"/>
      <c r="E9" s="59" t="s">
        <v>36</v>
      </c>
      <c r="F9" s="60">
        <v>30</v>
      </c>
      <c r="G9" s="60">
        <v>30</v>
      </c>
      <c r="H9" s="60">
        <v>125</v>
      </c>
      <c r="I9" s="60" t="s">
        <v>38</v>
      </c>
      <c r="J9" s="60">
        <v>50</v>
      </c>
      <c r="K9" s="60">
        <v>15</v>
      </c>
      <c r="L9" s="60">
        <v>100</v>
      </c>
      <c r="M9" s="63">
        <v>1000</v>
      </c>
      <c r="N9" s="60">
        <v>10</v>
      </c>
    </row>
    <row r="10" spans="2:14" x14ac:dyDescent="0.25">
      <c r="B10" s="100">
        <v>2023</v>
      </c>
      <c r="C10" s="64" t="s">
        <v>47</v>
      </c>
      <c r="D10" s="65" t="s">
        <v>26</v>
      </c>
      <c r="E10" s="66">
        <v>7.9000000000000001E-2</v>
      </c>
      <c r="F10" s="66">
        <v>5.1999999999999998E-2</v>
      </c>
      <c r="G10" s="66">
        <v>0.90600000000000003</v>
      </c>
      <c r="H10" s="66">
        <v>0.88500000000000001</v>
      </c>
      <c r="I10" s="66" t="s">
        <v>38</v>
      </c>
      <c r="J10" s="66">
        <v>0.1099</v>
      </c>
      <c r="K10" s="66">
        <v>0.87960000000000005</v>
      </c>
      <c r="L10" s="66">
        <v>0.45</v>
      </c>
      <c r="M10" s="66">
        <v>0.94799999999999995</v>
      </c>
      <c r="N10" s="67" t="s">
        <v>38</v>
      </c>
    </row>
    <row r="11" spans="2:14" x14ac:dyDescent="0.25">
      <c r="B11" s="101"/>
      <c r="C11" s="64" t="s">
        <v>48</v>
      </c>
      <c r="D11" s="65" t="s">
        <v>26</v>
      </c>
      <c r="E11" s="66">
        <v>0</v>
      </c>
      <c r="F11" s="66">
        <v>0.70099999999999996</v>
      </c>
      <c r="G11" s="66">
        <v>0.95799999999999996</v>
      </c>
      <c r="H11" s="66">
        <v>0.93400000000000005</v>
      </c>
      <c r="I11" s="66" t="s">
        <v>38</v>
      </c>
      <c r="J11" s="66">
        <v>0.126</v>
      </c>
      <c r="K11" s="66">
        <v>0.43099999999999999</v>
      </c>
      <c r="L11" s="66">
        <v>0.38919999999999999</v>
      </c>
      <c r="M11" s="66">
        <v>0.93400000000000005</v>
      </c>
      <c r="N11" s="67" t="s">
        <v>38</v>
      </c>
    </row>
    <row r="12" spans="2:14" x14ac:dyDescent="0.25">
      <c r="B12" s="102"/>
      <c r="C12" s="64" t="s">
        <v>49</v>
      </c>
      <c r="D12" s="65" t="s">
        <v>26</v>
      </c>
      <c r="E12" s="68">
        <v>1.2E-2</v>
      </c>
      <c r="F12" s="68">
        <v>0.36899999999999999</v>
      </c>
      <c r="G12" s="68">
        <v>0.93500000000000005</v>
      </c>
      <c r="H12" s="68">
        <v>0.89900000000000002</v>
      </c>
      <c r="I12" s="66" t="s">
        <v>38</v>
      </c>
      <c r="J12" s="68">
        <v>9.5000000000000001E-2</v>
      </c>
      <c r="K12" s="68">
        <v>0.68500000000000005</v>
      </c>
      <c r="L12" s="68">
        <v>0.45200000000000001</v>
      </c>
      <c r="M12" s="68">
        <v>0.90500000000000003</v>
      </c>
      <c r="N12" s="66">
        <v>0.99399999999999999</v>
      </c>
    </row>
    <row r="13" spans="2:14" ht="14.45" x14ac:dyDescent="0.3">
      <c r="B13" s="97" t="s">
        <v>56</v>
      </c>
      <c r="C13" s="97"/>
      <c r="D13" s="97"/>
      <c r="E13" s="59" t="s">
        <v>36</v>
      </c>
      <c r="F13" s="60">
        <v>30</v>
      </c>
      <c r="G13" s="60">
        <v>30</v>
      </c>
      <c r="H13" s="60">
        <v>125</v>
      </c>
      <c r="I13" s="60" t="s">
        <v>38</v>
      </c>
      <c r="J13" s="60">
        <v>50</v>
      </c>
      <c r="K13" s="60">
        <v>15</v>
      </c>
      <c r="L13" s="60">
        <v>100</v>
      </c>
      <c r="M13" s="63">
        <v>1000</v>
      </c>
      <c r="N13" s="60">
        <v>10</v>
      </c>
    </row>
    <row r="14" spans="2:14" x14ac:dyDescent="0.25">
      <c r="B14" s="98">
        <v>2024</v>
      </c>
      <c r="C14" s="64" t="s">
        <v>47</v>
      </c>
      <c r="D14" s="65" t="s">
        <v>26</v>
      </c>
      <c r="E14" s="66">
        <f>Overall!B11</f>
        <v>6.4935064935064929E-2</v>
      </c>
      <c r="F14" s="66">
        <f>Overall!C11</f>
        <v>0.29220779220779219</v>
      </c>
      <c r="G14" s="66">
        <f>Overall!D11</f>
        <v>1</v>
      </c>
      <c r="H14" s="66">
        <f>Overall!E11</f>
        <v>0.98701298701298701</v>
      </c>
      <c r="I14" s="66" t="s">
        <v>38</v>
      </c>
      <c r="J14" s="66">
        <f>Overall!G11</f>
        <v>0.13636363636363635</v>
      </c>
      <c r="K14" s="66">
        <f>Overall!H11</f>
        <v>0.74025974025974028</v>
      </c>
      <c r="L14" s="66">
        <f>Overall!I11</f>
        <v>0.53896103896103897</v>
      </c>
      <c r="M14" s="66">
        <f>Overall!K11</f>
        <v>0.75324675324675328</v>
      </c>
      <c r="N14" s="70">
        <f>Overall!J11</f>
        <v>1</v>
      </c>
    </row>
    <row r="15" spans="2:14" x14ac:dyDescent="0.25">
      <c r="B15" s="98"/>
      <c r="C15" s="64" t="s">
        <v>48</v>
      </c>
      <c r="D15" s="65" t="s">
        <v>26</v>
      </c>
      <c r="E15" s="66"/>
      <c r="F15" s="66"/>
      <c r="G15" s="66"/>
      <c r="H15" s="66"/>
      <c r="I15" s="66"/>
      <c r="J15" s="66"/>
      <c r="K15" s="66"/>
      <c r="L15" s="66"/>
      <c r="M15" s="66"/>
      <c r="N15" s="69"/>
    </row>
    <row r="16" spans="2:14" x14ac:dyDescent="0.25">
      <c r="B16" s="98"/>
      <c r="C16" s="64" t="s">
        <v>49</v>
      </c>
      <c r="D16" s="65" t="s">
        <v>26</v>
      </c>
      <c r="E16" s="68"/>
      <c r="F16" s="68"/>
      <c r="G16" s="68"/>
      <c r="H16" s="68"/>
      <c r="I16" s="66"/>
      <c r="J16" s="68"/>
      <c r="K16" s="68"/>
      <c r="L16" s="68"/>
      <c r="M16" s="68"/>
      <c r="N16" s="66"/>
    </row>
    <row r="17" spans="2:14" x14ac:dyDescent="0.25">
      <c r="B17" s="97" t="s">
        <v>56</v>
      </c>
      <c r="C17" s="97"/>
      <c r="D17" s="97"/>
      <c r="E17" s="59" t="s">
        <v>36</v>
      </c>
      <c r="F17" s="60">
        <v>30</v>
      </c>
      <c r="G17" s="60">
        <v>30</v>
      </c>
      <c r="H17" s="60">
        <v>125</v>
      </c>
      <c r="I17" s="60" t="s">
        <v>38</v>
      </c>
      <c r="J17" s="60">
        <v>50</v>
      </c>
      <c r="K17" s="60">
        <v>15</v>
      </c>
      <c r="L17" s="60">
        <v>100</v>
      </c>
      <c r="M17" s="63">
        <v>1000</v>
      </c>
      <c r="N17" s="60">
        <v>10</v>
      </c>
    </row>
    <row r="18" spans="2:14" x14ac:dyDescent="0.25">
      <c r="B18" s="98">
        <v>2025</v>
      </c>
      <c r="C18" s="83" t="s">
        <v>47</v>
      </c>
      <c r="D18" s="65" t="s">
        <v>26</v>
      </c>
      <c r="E18" s="66">
        <v>0.04</v>
      </c>
      <c r="F18" s="66">
        <v>0.21</v>
      </c>
      <c r="G18" s="66">
        <v>1</v>
      </c>
      <c r="H18" s="66">
        <v>0.99</v>
      </c>
      <c r="I18" s="66" t="s">
        <v>38</v>
      </c>
      <c r="J18" s="66">
        <v>0.12</v>
      </c>
      <c r="K18" s="66">
        <v>0.73</v>
      </c>
      <c r="L18" s="66">
        <v>0.62</v>
      </c>
      <c r="M18" s="66">
        <v>0.75</v>
      </c>
      <c r="N18" s="70">
        <v>1</v>
      </c>
    </row>
    <row r="19" spans="2:14" x14ac:dyDescent="0.25">
      <c r="B19" s="98"/>
      <c r="C19" s="83" t="s">
        <v>48</v>
      </c>
      <c r="D19" s="65" t="s">
        <v>26</v>
      </c>
      <c r="E19" s="66"/>
      <c r="F19" s="66"/>
      <c r="G19" s="66"/>
      <c r="H19" s="66"/>
      <c r="I19" s="66"/>
      <c r="J19" s="66"/>
      <c r="K19" s="66"/>
      <c r="L19" s="66"/>
      <c r="M19" s="66"/>
      <c r="N19" s="69"/>
    </row>
    <row r="20" spans="2:14" x14ac:dyDescent="0.25">
      <c r="B20" s="98"/>
      <c r="C20" s="83" t="s">
        <v>49</v>
      </c>
      <c r="D20" s="65" t="s">
        <v>26</v>
      </c>
      <c r="E20" s="68"/>
      <c r="F20" s="68"/>
      <c r="G20" s="68"/>
      <c r="H20" s="68"/>
      <c r="I20" s="66"/>
      <c r="J20" s="68"/>
      <c r="K20" s="68"/>
      <c r="L20" s="68"/>
      <c r="M20" s="68"/>
      <c r="N20" s="66"/>
    </row>
  </sheetData>
  <mergeCells count="13">
    <mergeCell ref="B1:N1"/>
    <mergeCell ref="B10:B12"/>
    <mergeCell ref="B3:B4"/>
    <mergeCell ref="B5:D5"/>
    <mergeCell ref="B6:B8"/>
    <mergeCell ref="D3:D4"/>
    <mergeCell ref="C3:C4"/>
    <mergeCell ref="B9:D9"/>
    <mergeCell ref="B17:D17"/>
    <mergeCell ref="B18:B20"/>
    <mergeCell ref="B13:D13"/>
    <mergeCell ref="B14:B16"/>
    <mergeCell ref="E3:N3"/>
  </mergeCells>
  <printOptions horizontalCentered="1"/>
  <pageMargins left="0.45" right="0.45" top="0.5" bottom="0.5" header="0.3" footer="0.3"/>
  <pageSetup scale="71" orientation="landscape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M13" sqref="M13"/>
    </sheetView>
  </sheetViews>
  <sheetFormatPr defaultColWidth="8.85546875" defaultRowHeight="15" x14ac:dyDescent="0.25"/>
  <cols>
    <col min="1" max="1" width="8.85546875" style="3"/>
    <col min="2" max="2" width="17.7109375" style="3" customWidth="1"/>
    <col min="3" max="3" width="11.7109375" style="3" customWidth="1"/>
    <col min="4" max="4" width="10.28515625" style="3" customWidth="1"/>
    <col min="5" max="6" width="11.5703125" style="3" customWidth="1"/>
    <col min="7" max="7" width="12.28515625" style="3" customWidth="1"/>
    <col min="8" max="8" width="11.5703125" style="3" customWidth="1"/>
    <col min="9" max="9" width="12.28515625" style="3" customWidth="1"/>
    <col min="10" max="10" width="12" style="3" customWidth="1"/>
    <col min="11" max="11" width="14.42578125" style="3" customWidth="1"/>
    <col min="12" max="12" width="12.28515625" style="3" customWidth="1"/>
    <col min="13" max="13" width="11.42578125" style="3" customWidth="1"/>
    <col min="14" max="14" width="13.140625" style="3" customWidth="1"/>
    <col min="15" max="16384" width="8.85546875" style="3"/>
  </cols>
  <sheetData>
    <row r="1" spans="1:14" ht="18.75" x14ac:dyDescent="0.25">
      <c r="A1" s="109" t="s">
        <v>741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3" spans="1:14" ht="26.45" x14ac:dyDescent="0.3">
      <c r="A3" s="58" t="s">
        <v>45</v>
      </c>
      <c r="B3" s="58" t="s">
        <v>355</v>
      </c>
      <c r="C3" s="58" t="s">
        <v>356</v>
      </c>
      <c r="D3" s="58" t="s">
        <v>8</v>
      </c>
      <c r="E3" s="58" t="s">
        <v>10</v>
      </c>
      <c r="F3" s="58" t="s">
        <v>11</v>
      </c>
      <c r="G3" s="58" t="s">
        <v>12</v>
      </c>
      <c r="H3" s="58" t="s">
        <v>13</v>
      </c>
      <c r="I3" s="58" t="s">
        <v>14</v>
      </c>
      <c r="J3" s="58" t="s">
        <v>15</v>
      </c>
      <c r="K3" s="58" t="s">
        <v>16</v>
      </c>
      <c r="L3" s="58" t="s">
        <v>17</v>
      </c>
      <c r="M3" s="80" t="s">
        <v>51</v>
      </c>
      <c r="N3" s="81" t="s">
        <v>60</v>
      </c>
    </row>
    <row r="4" spans="1:14" s="25" customFormat="1" x14ac:dyDescent="0.25">
      <c r="A4" s="84">
        <v>1</v>
      </c>
      <c r="B4" s="85" t="s">
        <v>75</v>
      </c>
      <c r="C4" s="84">
        <v>44</v>
      </c>
      <c r="D4" s="84">
        <v>8.42</v>
      </c>
      <c r="E4" s="84">
        <v>628.61</v>
      </c>
      <c r="F4" s="84">
        <v>38.29</v>
      </c>
      <c r="G4" s="84">
        <v>46.53</v>
      </c>
      <c r="H4" s="84">
        <v>254</v>
      </c>
      <c r="I4" s="84">
        <v>874</v>
      </c>
      <c r="J4" s="84">
        <v>5145</v>
      </c>
      <c r="K4" s="84">
        <v>16982</v>
      </c>
      <c r="L4" s="84">
        <v>232</v>
      </c>
      <c r="M4" s="84">
        <v>2.64</v>
      </c>
      <c r="N4" s="84">
        <v>462</v>
      </c>
    </row>
    <row r="5" spans="1:14" s="25" customFormat="1" x14ac:dyDescent="0.25">
      <c r="A5" s="84">
        <v>2</v>
      </c>
      <c r="B5" s="85" t="s">
        <v>295</v>
      </c>
      <c r="C5" s="84">
        <v>1</v>
      </c>
      <c r="D5" s="84">
        <v>8.27</v>
      </c>
      <c r="E5" s="84">
        <v>401</v>
      </c>
      <c r="F5" s="84">
        <v>350</v>
      </c>
      <c r="G5" s="84">
        <v>18.98</v>
      </c>
      <c r="H5" s="84">
        <v>130</v>
      </c>
      <c r="I5" s="84">
        <v>380</v>
      </c>
      <c r="J5" s="84">
        <v>1000</v>
      </c>
      <c r="K5" s="84">
        <v>4700</v>
      </c>
      <c r="L5" s="84">
        <v>57</v>
      </c>
      <c r="M5" s="84">
        <v>2.58</v>
      </c>
      <c r="N5" s="84">
        <v>432</v>
      </c>
    </row>
    <row r="6" spans="1:14" s="25" customFormat="1" x14ac:dyDescent="0.25">
      <c r="A6" s="84">
        <v>3</v>
      </c>
      <c r="B6" s="85" t="s">
        <v>107</v>
      </c>
      <c r="C6" s="84">
        <v>2</v>
      </c>
      <c r="D6" s="84">
        <v>8.52</v>
      </c>
      <c r="E6" s="84">
        <v>382</v>
      </c>
      <c r="F6" s="84">
        <v>150.5</v>
      </c>
      <c r="G6" s="84">
        <v>13.23</v>
      </c>
      <c r="H6" s="84">
        <v>91</v>
      </c>
      <c r="I6" s="84">
        <v>414</v>
      </c>
      <c r="J6" s="84">
        <v>2100</v>
      </c>
      <c r="K6" s="84">
        <v>34300</v>
      </c>
      <c r="L6" s="84">
        <v>30</v>
      </c>
      <c r="M6" s="84">
        <v>2.81</v>
      </c>
      <c r="N6" s="84">
        <v>522</v>
      </c>
    </row>
    <row r="7" spans="1:14" s="25" customFormat="1" x14ac:dyDescent="0.25">
      <c r="A7" s="84">
        <v>4</v>
      </c>
      <c r="B7" s="85" t="s">
        <v>135</v>
      </c>
      <c r="C7" s="84">
        <v>4</v>
      </c>
      <c r="D7" s="84">
        <v>8.4600000000000009</v>
      </c>
      <c r="E7" s="84">
        <v>290</v>
      </c>
      <c r="F7" s="84">
        <v>164.65</v>
      </c>
      <c r="G7" s="84">
        <v>31.5</v>
      </c>
      <c r="H7" s="84">
        <v>159</v>
      </c>
      <c r="I7" s="84">
        <v>540</v>
      </c>
      <c r="J7" s="84">
        <v>500</v>
      </c>
      <c r="K7" s="84">
        <v>27050</v>
      </c>
      <c r="L7" s="84">
        <v>125</v>
      </c>
      <c r="M7" s="84">
        <v>2.02</v>
      </c>
      <c r="N7" s="84">
        <v>340</v>
      </c>
    </row>
    <row r="8" spans="1:14" s="25" customFormat="1" x14ac:dyDescent="0.25">
      <c r="A8" s="84">
        <v>5</v>
      </c>
      <c r="B8" s="85" t="s">
        <v>118</v>
      </c>
      <c r="C8" s="84">
        <v>43</v>
      </c>
      <c r="D8" s="84">
        <v>8.1300000000000008</v>
      </c>
      <c r="E8" s="84">
        <v>585</v>
      </c>
      <c r="F8" s="84">
        <v>27.09</v>
      </c>
      <c r="G8" s="84">
        <v>35.53</v>
      </c>
      <c r="H8" s="84">
        <v>199</v>
      </c>
      <c r="I8" s="84">
        <v>613</v>
      </c>
      <c r="J8" s="84">
        <v>4135</v>
      </c>
      <c r="K8" s="84">
        <v>11797</v>
      </c>
      <c r="L8" s="84">
        <v>141</v>
      </c>
      <c r="M8" s="84">
        <v>2.31</v>
      </c>
      <c r="N8" s="84">
        <v>466</v>
      </c>
    </row>
    <row r="9" spans="1:14" s="25" customFormat="1" x14ac:dyDescent="0.25">
      <c r="A9" s="84">
        <v>7</v>
      </c>
      <c r="B9" s="85" t="s">
        <v>108</v>
      </c>
      <c r="C9" s="84">
        <v>2</v>
      </c>
      <c r="D9" s="84">
        <v>9.11</v>
      </c>
      <c r="E9" s="84">
        <v>884</v>
      </c>
      <c r="F9" s="84">
        <v>23.45</v>
      </c>
      <c r="G9" s="84">
        <v>10.64</v>
      </c>
      <c r="H9" s="84">
        <v>301</v>
      </c>
      <c r="I9" s="84">
        <v>1095</v>
      </c>
      <c r="J9" s="84">
        <v>800</v>
      </c>
      <c r="K9" s="84">
        <v>3100</v>
      </c>
      <c r="L9" s="84">
        <v>175</v>
      </c>
      <c r="M9" s="84">
        <v>1.87</v>
      </c>
      <c r="N9" s="84">
        <v>1281</v>
      </c>
    </row>
    <row r="10" spans="1:14" s="25" customFormat="1" x14ac:dyDescent="0.25">
      <c r="A10" s="84">
        <v>8</v>
      </c>
      <c r="B10" s="85" t="s">
        <v>357</v>
      </c>
      <c r="C10" s="84">
        <v>1</v>
      </c>
      <c r="D10" s="84">
        <v>7.48</v>
      </c>
      <c r="E10" s="84">
        <v>378</v>
      </c>
      <c r="F10" s="84">
        <v>23.2</v>
      </c>
      <c r="G10" s="84">
        <v>26.6</v>
      </c>
      <c r="H10" s="84">
        <v>115</v>
      </c>
      <c r="I10" s="84">
        <v>308</v>
      </c>
      <c r="J10" s="84">
        <v>2400</v>
      </c>
      <c r="K10" s="84">
        <v>44400</v>
      </c>
      <c r="L10" s="84">
        <v>166.66</v>
      </c>
      <c r="M10" s="84">
        <v>0.61</v>
      </c>
      <c r="N10" s="84">
        <v>920</v>
      </c>
    </row>
    <row r="11" spans="1:14" s="25" customFormat="1" x14ac:dyDescent="0.25">
      <c r="A11" s="84">
        <v>9</v>
      </c>
      <c r="B11" s="85" t="s">
        <v>187</v>
      </c>
      <c r="C11" s="84">
        <v>13</v>
      </c>
      <c r="D11" s="84">
        <v>8.6</v>
      </c>
      <c r="E11" s="84">
        <v>548</v>
      </c>
      <c r="F11" s="84">
        <v>24.9</v>
      </c>
      <c r="G11" s="84">
        <v>44.13</v>
      </c>
      <c r="H11" s="84">
        <v>267</v>
      </c>
      <c r="I11" s="84">
        <v>1027</v>
      </c>
      <c r="J11" s="84">
        <v>2623</v>
      </c>
      <c r="K11" s="84">
        <v>22869</v>
      </c>
      <c r="L11" s="84">
        <v>171</v>
      </c>
      <c r="M11" s="84">
        <v>1.67</v>
      </c>
      <c r="N11" s="84">
        <v>273</v>
      </c>
    </row>
    <row r="12" spans="1:14" s="25" customFormat="1" x14ac:dyDescent="0.25">
      <c r="A12" s="84">
        <v>10</v>
      </c>
      <c r="B12" s="85" t="s">
        <v>71</v>
      </c>
      <c r="C12" s="84">
        <v>32</v>
      </c>
      <c r="D12" s="84">
        <v>8.32</v>
      </c>
      <c r="E12" s="84">
        <v>582</v>
      </c>
      <c r="F12" s="84">
        <v>26.11</v>
      </c>
      <c r="G12" s="84">
        <v>51.98</v>
      </c>
      <c r="H12" s="84">
        <v>254</v>
      </c>
      <c r="I12" s="84">
        <v>990</v>
      </c>
      <c r="J12" s="84">
        <v>15309</v>
      </c>
      <c r="K12" s="84">
        <v>24340</v>
      </c>
      <c r="L12" s="84">
        <v>210</v>
      </c>
      <c r="M12" s="84">
        <v>7.29</v>
      </c>
      <c r="N12" s="84">
        <v>430</v>
      </c>
    </row>
    <row r="13" spans="1:14" x14ac:dyDescent="0.25">
      <c r="A13" s="79">
        <v>11</v>
      </c>
      <c r="B13" s="82" t="s">
        <v>79</v>
      </c>
      <c r="C13" s="79">
        <v>12</v>
      </c>
      <c r="D13" s="79">
        <v>8.2899999999999991</v>
      </c>
      <c r="E13" s="79">
        <v>391</v>
      </c>
      <c r="F13" s="79">
        <v>25.64</v>
      </c>
      <c r="G13" s="79">
        <v>19.18</v>
      </c>
      <c r="H13" s="79">
        <v>160</v>
      </c>
      <c r="I13" s="79">
        <v>526</v>
      </c>
      <c r="J13" s="79">
        <v>11291</v>
      </c>
      <c r="K13" s="79">
        <v>25400</v>
      </c>
      <c r="L13" s="79">
        <v>100</v>
      </c>
      <c r="M13" s="79">
        <v>6.13</v>
      </c>
      <c r="N13" s="79">
        <v>260</v>
      </c>
    </row>
    <row r="14" spans="1:14" ht="13.9" x14ac:dyDescent="0.3">
      <c r="A14" s="107" t="s">
        <v>358</v>
      </c>
      <c r="B14" s="108"/>
      <c r="C14" s="34">
        <f>SUM(C4:C13)</f>
        <v>154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</sheetData>
  <mergeCells count="2">
    <mergeCell ref="A14:B14"/>
    <mergeCell ref="A1:N1"/>
  </mergeCells>
  <conditionalFormatting sqref="D3">
    <cfRule type="colorScale" priority="7">
      <colorScale>
        <cfvo type="num" val="9"/>
        <cfvo type="num" val="9.01"/>
        <color rgb="FF92D050"/>
        <color rgb="FFFF0000"/>
      </colorScale>
    </cfRule>
  </conditionalFormatting>
  <conditionalFormatting sqref="H3">
    <cfRule type="colorScale" priority="6">
      <colorScale>
        <cfvo type="num" val="30"/>
        <cfvo type="num" val="30.01"/>
        <color rgb="FF92D050"/>
        <color rgb="FFFF0000"/>
      </colorScale>
    </cfRule>
  </conditionalFormatting>
  <conditionalFormatting sqref="F3">
    <cfRule type="colorScale" priority="5">
      <colorScale>
        <cfvo type="num" val="50"/>
        <cfvo type="num" val="50.01"/>
        <color rgb="FF92D050"/>
        <color rgb="FFFF0000"/>
      </colorScale>
    </cfRule>
  </conditionalFormatting>
  <conditionalFormatting sqref="G3">
    <cfRule type="colorScale" priority="4">
      <colorScale>
        <cfvo type="num" val="15"/>
        <cfvo type="num" val="15.01"/>
        <color rgb="FF92D050"/>
        <color rgb="FFFF0000"/>
      </colorScale>
    </cfRule>
  </conditionalFormatting>
  <conditionalFormatting sqref="I3">
    <cfRule type="colorScale" priority="3">
      <colorScale>
        <cfvo type="num" val="125"/>
        <cfvo type="num" val="125.01"/>
        <color rgb="FF92D050"/>
        <color rgb="FFFF0000"/>
      </colorScale>
    </cfRule>
  </conditionalFormatting>
  <conditionalFormatting sqref="J3:K3">
    <cfRule type="colorScale" priority="2">
      <colorScale>
        <cfvo type="num" val="1000"/>
        <cfvo type="num" val="1001"/>
        <color rgb="FF92D050"/>
        <color rgb="FFFF0000"/>
      </colorScale>
    </cfRule>
  </conditionalFormatting>
  <conditionalFormatting sqref="L3">
    <cfRule type="colorScale" priority="1">
      <colorScale>
        <cfvo type="num" val="100"/>
        <cfvo type="num" val="101"/>
        <color rgb="FF92D050"/>
        <color rgb="FFFF0000"/>
      </colorScale>
    </cfRule>
  </conditionalFormatting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zoomScale="85" zoomScaleNormal="85" workbookViewId="0">
      <selection activeCell="B12" sqref="B12"/>
    </sheetView>
  </sheetViews>
  <sheetFormatPr defaultRowHeight="15" x14ac:dyDescent="0.25"/>
  <cols>
    <col min="1" max="1" width="18.140625" customWidth="1"/>
    <col min="2" max="2" width="35.85546875" customWidth="1"/>
    <col min="3" max="3" width="21.140625" customWidth="1"/>
    <col min="4" max="4" width="21.140625" bestFit="1" customWidth="1"/>
    <col min="5" max="5" width="19.7109375" bestFit="1" customWidth="1"/>
    <col min="6" max="6" width="23.7109375" bestFit="1" customWidth="1"/>
    <col min="7" max="7" width="27" bestFit="1" customWidth="1"/>
    <col min="8" max="8" width="20.28515625" bestFit="1" customWidth="1"/>
    <col min="9" max="9" width="35.85546875" bestFit="1" customWidth="1"/>
    <col min="10" max="10" width="27.7109375" bestFit="1" customWidth="1"/>
  </cols>
  <sheetData>
    <row r="3" spans="1:2" x14ac:dyDescent="0.25">
      <c r="A3" s="88" t="s">
        <v>743</v>
      </c>
      <c r="B3" t="s">
        <v>745</v>
      </c>
    </row>
    <row r="4" spans="1:2" x14ac:dyDescent="0.25">
      <c r="A4" s="89" t="s">
        <v>75</v>
      </c>
      <c r="B4" s="90">
        <v>16981.81818181818</v>
      </c>
    </row>
    <row r="5" spans="1:2" x14ac:dyDescent="0.25">
      <c r="A5" s="89" t="s">
        <v>295</v>
      </c>
      <c r="B5" s="90">
        <v>47000</v>
      </c>
    </row>
    <row r="6" spans="1:2" x14ac:dyDescent="0.25">
      <c r="A6" s="89" t="s">
        <v>540</v>
      </c>
      <c r="B6" s="90">
        <v>27500</v>
      </c>
    </row>
    <row r="7" spans="1:2" x14ac:dyDescent="0.25">
      <c r="A7" s="89" t="s">
        <v>135</v>
      </c>
      <c r="B7" s="90">
        <v>28633.333333333332</v>
      </c>
    </row>
    <row r="8" spans="1:2" x14ac:dyDescent="0.25">
      <c r="A8" s="89" t="s">
        <v>118</v>
      </c>
      <c r="B8" s="90">
        <v>11797.674418604651</v>
      </c>
    </row>
    <row r="9" spans="1:2" x14ac:dyDescent="0.25">
      <c r="A9" s="89" t="s">
        <v>108</v>
      </c>
      <c r="B9" s="90">
        <v>3100</v>
      </c>
    </row>
    <row r="10" spans="1:2" x14ac:dyDescent="0.25">
      <c r="A10" s="89" t="s">
        <v>130</v>
      </c>
      <c r="B10" s="90">
        <v>44400</v>
      </c>
    </row>
    <row r="11" spans="1:2" x14ac:dyDescent="0.25">
      <c r="A11" s="89" t="s">
        <v>187</v>
      </c>
      <c r="B11" s="90">
        <v>22869.23076923077</v>
      </c>
    </row>
    <row r="12" spans="1:2" x14ac:dyDescent="0.25">
      <c r="A12" s="89" t="s">
        <v>71</v>
      </c>
      <c r="B12" s="90">
        <v>24340.625</v>
      </c>
    </row>
    <row r="13" spans="1:2" x14ac:dyDescent="0.25">
      <c r="A13" s="89" t="s">
        <v>79</v>
      </c>
      <c r="B13" s="90">
        <v>25400</v>
      </c>
    </row>
    <row r="14" spans="1:2" x14ac:dyDescent="0.25">
      <c r="A14" s="89" t="s">
        <v>744</v>
      </c>
      <c r="B14" s="90">
        <v>18726.973684210527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AG157"/>
  <sheetViews>
    <sheetView topLeftCell="M1" workbookViewId="0">
      <selection activeCell="X10" sqref="X10"/>
    </sheetView>
  </sheetViews>
  <sheetFormatPr defaultColWidth="8.85546875" defaultRowHeight="15" x14ac:dyDescent="0.25"/>
  <cols>
    <col min="1" max="1" width="6.7109375" style="6" customWidth="1"/>
    <col min="2" max="2" width="21.42578125" style="6" customWidth="1"/>
    <col min="3" max="3" width="17.85546875" style="6" customWidth="1"/>
    <col min="4" max="4" width="15.85546875" style="6" customWidth="1"/>
    <col min="5" max="5" width="14.85546875" style="6" customWidth="1"/>
    <col min="6" max="6" width="17.7109375" style="6" customWidth="1"/>
    <col min="7" max="7" width="19.7109375" style="6" customWidth="1"/>
    <col min="8" max="8" width="34.42578125" style="6" customWidth="1"/>
    <col min="9" max="9" width="11.5703125" style="6" customWidth="1"/>
    <col min="10" max="10" width="17.7109375" style="6" customWidth="1"/>
    <col min="11" max="11" width="16.5703125" style="6" customWidth="1"/>
    <col min="12" max="12" width="15.7109375" style="6" customWidth="1"/>
    <col min="13" max="13" width="14.28515625" style="6" customWidth="1"/>
    <col min="14" max="14" width="15.85546875" style="6" customWidth="1"/>
    <col min="15" max="15" width="18.28515625" style="6" customWidth="1"/>
    <col min="16" max="16" width="10.140625" style="6" customWidth="1"/>
    <col min="17" max="17" width="16" style="6" customWidth="1"/>
    <col min="18" max="18" width="13.140625" style="6" customWidth="1"/>
    <col min="19" max="19" width="12.7109375" style="6" customWidth="1"/>
    <col min="20" max="20" width="15.42578125" style="6" customWidth="1"/>
    <col min="21" max="21" width="12.7109375" style="6" customWidth="1"/>
    <col min="22" max="22" width="12.28515625" style="6" customWidth="1"/>
    <col min="23" max="23" width="12.85546875" style="6" customWidth="1"/>
    <col min="24" max="24" width="17.28515625" style="6" customWidth="1"/>
    <col min="25" max="25" width="12.7109375" style="6" customWidth="1"/>
    <col min="26" max="26" width="12" style="27" customWidth="1"/>
    <col min="27" max="27" width="14.7109375" style="32" customWidth="1"/>
    <col min="28" max="28" width="14.140625" style="32" customWidth="1"/>
    <col min="29" max="29" width="19.28515625" style="6" customWidth="1"/>
    <col min="30" max="30" width="17.42578125" style="6" customWidth="1"/>
    <col min="31" max="32" width="24.7109375" style="6" customWidth="1"/>
    <col min="33" max="33" width="48.28515625" style="6" customWidth="1"/>
    <col min="34" max="34" width="8.85546875" style="2" customWidth="1"/>
    <col min="35" max="16384" width="8.85546875" style="2"/>
  </cols>
  <sheetData>
    <row r="3" spans="1:33" ht="31.5" x14ac:dyDescent="0.25">
      <c r="A3" s="1" t="s">
        <v>45</v>
      </c>
      <c r="B3" s="7" t="s">
        <v>18</v>
      </c>
      <c r="C3" s="7" t="s">
        <v>0</v>
      </c>
      <c r="D3" s="7" t="s">
        <v>20</v>
      </c>
      <c r="E3" s="7" t="s">
        <v>1</v>
      </c>
      <c r="F3" s="7" t="s">
        <v>44</v>
      </c>
      <c r="G3" s="7" t="s">
        <v>21</v>
      </c>
      <c r="H3" s="36" t="s">
        <v>19</v>
      </c>
      <c r="I3" s="7" t="s">
        <v>2</v>
      </c>
      <c r="J3" s="7" t="s">
        <v>25</v>
      </c>
      <c r="K3" s="7" t="s">
        <v>355</v>
      </c>
      <c r="L3" s="7" t="s">
        <v>43</v>
      </c>
      <c r="M3" s="7" t="s">
        <v>6</v>
      </c>
      <c r="N3" s="7" t="s">
        <v>7</v>
      </c>
      <c r="O3" s="7" t="s">
        <v>4</v>
      </c>
      <c r="P3" s="1" t="s">
        <v>8</v>
      </c>
      <c r="Q3" s="1" t="s">
        <v>9</v>
      </c>
      <c r="R3" s="1" t="s">
        <v>10</v>
      </c>
      <c r="S3" s="1" t="s">
        <v>11</v>
      </c>
      <c r="T3" s="1" t="s">
        <v>12</v>
      </c>
      <c r="U3" s="1" t="s">
        <v>13</v>
      </c>
      <c r="V3" s="1" t="s">
        <v>14</v>
      </c>
      <c r="W3" s="1" t="s">
        <v>15</v>
      </c>
      <c r="X3" s="1" t="s">
        <v>16</v>
      </c>
      <c r="Y3" s="1" t="s">
        <v>17</v>
      </c>
      <c r="Z3" s="26" t="s">
        <v>51</v>
      </c>
      <c r="AA3" s="31" t="s">
        <v>60</v>
      </c>
      <c r="AB3" s="31" t="s">
        <v>54</v>
      </c>
      <c r="AC3" s="1" t="s">
        <v>22</v>
      </c>
      <c r="AD3" s="1" t="s">
        <v>23</v>
      </c>
      <c r="AE3" s="1" t="s">
        <v>24</v>
      </c>
      <c r="AF3" s="1"/>
      <c r="AG3" s="1" t="s">
        <v>5</v>
      </c>
    </row>
    <row r="4" spans="1:33" s="20" customFormat="1" hidden="1" x14ac:dyDescent="0.25">
      <c r="A4" s="22">
        <v>1</v>
      </c>
      <c r="B4" s="37" t="s">
        <v>80</v>
      </c>
      <c r="C4" s="22" t="s">
        <v>359</v>
      </c>
      <c r="D4" s="41" t="s">
        <v>364</v>
      </c>
      <c r="E4" s="38">
        <v>7</v>
      </c>
      <c r="F4" s="38" t="s">
        <v>68</v>
      </c>
      <c r="G4" s="38" t="s">
        <v>97</v>
      </c>
      <c r="H4" s="38" t="s">
        <v>98</v>
      </c>
      <c r="I4" s="38" t="s">
        <v>90</v>
      </c>
      <c r="J4" s="38" t="s">
        <v>524</v>
      </c>
      <c r="K4" s="38" t="s">
        <v>71</v>
      </c>
      <c r="L4" s="38">
        <v>15</v>
      </c>
      <c r="M4" s="38">
        <v>21.203887000000002</v>
      </c>
      <c r="N4" s="38">
        <v>92.167681000000002</v>
      </c>
      <c r="O4" s="22" t="s">
        <v>260</v>
      </c>
      <c r="P4" s="37">
        <v>8.34</v>
      </c>
      <c r="Q4" s="37">
        <v>25.4</v>
      </c>
      <c r="R4" s="37">
        <v>466</v>
      </c>
      <c r="S4" s="37">
        <v>30</v>
      </c>
      <c r="T4" s="51">
        <v>82.8</v>
      </c>
      <c r="U4" s="37">
        <v>260</v>
      </c>
      <c r="V4" s="37">
        <v>906</v>
      </c>
      <c r="W4" s="37">
        <v>0</v>
      </c>
      <c r="X4" s="37">
        <v>0</v>
      </c>
      <c r="Y4" s="37">
        <v>171.42</v>
      </c>
      <c r="Z4" s="42">
        <v>0.38840000000000002</v>
      </c>
      <c r="AA4" s="43">
        <v>612</v>
      </c>
      <c r="AB4" s="43">
        <v>6500</v>
      </c>
      <c r="AC4" s="4"/>
      <c r="AD4" s="8"/>
      <c r="AE4" s="8"/>
      <c r="AF4" s="8"/>
      <c r="AG4" s="4"/>
    </row>
    <row r="5" spans="1:33" s="25" customFormat="1" hidden="1" x14ac:dyDescent="0.25">
      <c r="A5" s="22">
        <v>2</v>
      </c>
      <c r="B5" s="37" t="s">
        <v>80</v>
      </c>
      <c r="C5" s="22" t="s">
        <v>360</v>
      </c>
      <c r="D5" s="41" t="s">
        <v>364</v>
      </c>
      <c r="E5" s="38">
        <v>7</v>
      </c>
      <c r="F5" s="38" t="s">
        <v>68</v>
      </c>
      <c r="G5" s="38" t="s">
        <v>99</v>
      </c>
      <c r="H5" s="38" t="s">
        <v>100</v>
      </c>
      <c r="I5" s="38" t="s">
        <v>101</v>
      </c>
      <c r="J5" s="38" t="s">
        <v>525</v>
      </c>
      <c r="K5" s="38" t="s">
        <v>71</v>
      </c>
      <c r="L5" s="38">
        <v>30</v>
      </c>
      <c r="M5" s="38">
        <v>21.205559999999998</v>
      </c>
      <c r="N5" s="38">
        <v>92.169669999999996</v>
      </c>
      <c r="O5" s="22" t="s">
        <v>260</v>
      </c>
      <c r="P5" s="22">
        <v>8.2799999999999994</v>
      </c>
      <c r="Q5" s="22">
        <v>26.3</v>
      </c>
      <c r="R5" s="22">
        <v>601</v>
      </c>
      <c r="S5" s="22">
        <v>44.8</v>
      </c>
      <c r="T5" s="52">
        <v>50.8</v>
      </c>
      <c r="U5" s="37">
        <v>380</v>
      </c>
      <c r="V5" s="22">
        <v>1103</v>
      </c>
      <c r="W5" s="22">
        <v>0</v>
      </c>
      <c r="X5" s="22">
        <v>0</v>
      </c>
      <c r="Y5" s="22">
        <v>266.66000000000003</v>
      </c>
      <c r="Z5" s="42">
        <v>0.2712</v>
      </c>
      <c r="AA5" s="43">
        <v>496</v>
      </c>
      <c r="AB5" s="43">
        <v>8970</v>
      </c>
      <c r="AC5" s="4"/>
      <c r="AD5" s="8"/>
      <c r="AE5" s="19"/>
      <c r="AF5" s="19"/>
      <c r="AG5" s="5"/>
    </row>
    <row r="6" spans="1:33" s="3" customFormat="1" hidden="1" x14ac:dyDescent="0.25">
      <c r="A6" s="22">
        <v>3</v>
      </c>
      <c r="B6" s="37" t="s">
        <v>80</v>
      </c>
      <c r="C6" s="22" t="s">
        <v>361</v>
      </c>
      <c r="D6" s="41" t="s">
        <v>364</v>
      </c>
      <c r="E6" s="38">
        <v>7</v>
      </c>
      <c r="F6" s="38" t="s">
        <v>68</v>
      </c>
      <c r="G6" s="38" t="s">
        <v>88</v>
      </c>
      <c r="H6" s="38" t="s">
        <v>89</v>
      </c>
      <c r="I6" s="38" t="s">
        <v>90</v>
      </c>
      <c r="J6" s="38" t="s">
        <v>526</v>
      </c>
      <c r="K6" s="38" t="s">
        <v>71</v>
      </c>
      <c r="L6" s="38">
        <v>15</v>
      </c>
      <c r="M6" s="22">
        <v>21.205559999999998</v>
      </c>
      <c r="N6" s="22">
        <v>92.169669999999996</v>
      </c>
      <c r="O6" s="22" t="s">
        <v>260</v>
      </c>
      <c r="P6" s="37">
        <v>7.94</v>
      </c>
      <c r="Q6" s="37">
        <v>29.4</v>
      </c>
      <c r="R6" s="37">
        <v>1040</v>
      </c>
      <c r="S6" s="37">
        <v>39.299999999999997</v>
      </c>
      <c r="T6" s="51">
        <v>101.2</v>
      </c>
      <c r="U6" s="37">
        <v>620</v>
      </c>
      <c r="V6" s="37">
        <v>1777</v>
      </c>
      <c r="W6" s="37">
        <v>0</v>
      </c>
      <c r="X6" s="37">
        <v>0</v>
      </c>
      <c r="Y6" s="37">
        <v>333.33</v>
      </c>
      <c r="Z6" s="42">
        <v>0.41270000000000001</v>
      </c>
      <c r="AA6" s="43">
        <v>928</v>
      </c>
      <c r="AB6" s="43">
        <v>8250</v>
      </c>
      <c r="AC6" s="4"/>
      <c r="AD6" s="8"/>
      <c r="AE6" s="8"/>
      <c r="AF6" s="8">
        <f>152-119</f>
        <v>33</v>
      </c>
      <c r="AG6" s="4"/>
    </row>
    <row r="7" spans="1:33" s="3" customFormat="1" hidden="1" x14ac:dyDescent="0.25">
      <c r="A7" s="22">
        <v>4</v>
      </c>
      <c r="B7" s="37" t="s">
        <v>80</v>
      </c>
      <c r="C7" s="22" t="s">
        <v>362</v>
      </c>
      <c r="D7" s="41" t="s">
        <v>364</v>
      </c>
      <c r="E7" s="38">
        <v>7</v>
      </c>
      <c r="F7" s="38" t="s">
        <v>68</v>
      </c>
      <c r="G7" s="38" t="s">
        <v>317</v>
      </c>
      <c r="H7" s="38" t="s">
        <v>527</v>
      </c>
      <c r="I7" s="38" t="s">
        <v>77</v>
      </c>
      <c r="J7" s="38" t="s">
        <v>239</v>
      </c>
      <c r="K7" s="38" t="s">
        <v>71</v>
      </c>
      <c r="L7" s="38">
        <v>15</v>
      </c>
      <c r="M7" s="38">
        <v>21.204478000000002</v>
      </c>
      <c r="N7" s="38">
        <v>92.166270999999995</v>
      </c>
      <c r="O7" s="22" t="s">
        <v>260</v>
      </c>
      <c r="P7" s="37">
        <v>8.69</v>
      </c>
      <c r="Q7" s="37">
        <v>26.3</v>
      </c>
      <c r="R7" s="37">
        <v>640</v>
      </c>
      <c r="S7" s="37">
        <v>105</v>
      </c>
      <c r="T7" s="51">
        <v>51.6</v>
      </c>
      <c r="U7" s="37">
        <v>280</v>
      </c>
      <c r="V7" s="37">
        <v>890</v>
      </c>
      <c r="W7" s="37">
        <v>100</v>
      </c>
      <c r="X7" s="37">
        <v>12800</v>
      </c>
      <c r="Y7" s="37">
        <v>37.04</v>
      </c>
      <c r="Z7" s="42">
        <v>0.64270000000000005</v>
      </c>
      <c r="AA7" s="43">
        <v>1776</v>
      </c>
      <c r="AB7" s="43">
        <v>6040</v>
      </c>
      <c r="AC7" s="4"/>
      <c r="AD7" s="8"/>
      <c r="AE7" s="8"/>
      <c r="AF7" s="8"/>
      <c r="AG7" s="4"/>
    </row>
    <row r="8" spans="1:33" s="25" customFormat="1" hidden="1" x14ac:dyDescent="0.25">
      <c r="A8" s="22">
        <v>5</v>
      </c>
      <c r="B8" s="22" t="s">
        <v>80</v>
      </c>
      <c r="C8" s="22" t="s">
        <v>363</v>
      </c>
      <c r="D8" s="41" t="s">
        <v>364</v>
      </c>
      <c r="E8" s="22">
        <v>7</v>
      </c>
      <c r="F8" s="22" t="s">
        <v>68</v>
      </c>
      <c r="G8" s="22" t="s">
        <v>81</v>
      </c>
      <c r="H8" s="22" t="s">
        <v>82</v>
      </c>
      <c r="I8" s="22" t="s">
        <v>77</v>
      </c>
      <c r="J8" s="22" t="s">
        <v>528</v>
      </c>
      <c r="K8" s="22" t="s">
        <v>79</v>
      </c>
      <c r="L8" s="22">
        <v>15</v>
      </c>
      <c r="M8" s="22">
        <v>21.20365</v>
      </c>
      <c r="N8" s="22">
        <v>92.165610000000001</v>
      </c>
      <c r="O8" s="22" t="s">
        <v>260</v>
      </c>
      <c r="P8" s="22">
        <v>8.75</v>
      </c>
      <c r="Q8" s="22">
        <v>26.9</v>
      </c>
      <c r="R8" s="22">
        <v>691</v>
      </c>
      <c r="S8" s="22">
        <v>58.9</v>
      </c>
      <c r="T8" s="52">
        <v>31.2</v>
      </c>
      <c r="U8" s="22">
        <v>312</v>
      </c>
      <c r="V8" s="22">
        <v>912</v>
      </c>
      <c r="W8" s="22">
        <v>1100</v>
      </c>
      <c r="X8" s="22">
        <v>7100</v>
      </c>
      <c r="Y8" s="22">
        <v>266.66000000000003</v>
      </c>
      <c r="Z8" s="42">
        <v>0.51749999999999996</v>
      </c>
      <c r="AA8" s="43">
        <v>218</v>
      </c>
      <c r="AB8" s="43">
        <v>4270</v>
      </c>
      <c r="AC8" s="5"/>
      <c r="AD8" s="19"/>
      <c r="AE8" s="19"/>
      <c r="AF8" s="19"/>
      <c r="AG8" s="5"/>
    </row>
    <row r="9" spans="1:33" hidden="1" x14ac:dyDescent="0.25">
      <c r="A9" s="22">
        <v>6</v>
      </c>
      <c r="B9" s="37" t="s">
        <v>80</v>
      </c>
      <c r="C9" s="22" t="s">
        <v>365</v>
      </c>
      <c r="D9" s="41" t="s">
        <v>373</v>
      </c>
      <c r="E9" s="38">
        <v>26</v>
      </c>
      <c r="F9" s="38" t="s">
        <v>104</v>
      </c>
      <c r="G9" s="38" t="s">
        <v>529</v>
      </c>
      <c r="H9" s="38" t="s">
        <v>530</v>
      </c>
      <c r="I9" s="38" t="s">
        <v>531</v>
      </c>
      <c r="J9" s="38" t="s">
        <v>532</v>
      </c>
      <c r="K9" s="39" t="s">
        <v>295</v>
      </c>
      <c r="L9" s="40">
        <v>25</v>
      </c>
      <c r="M9" s="38">
        <v>20.966134</v>
      </c>
      <c r="N9" s="39">
        <v>92.245335999999995</v>
      </c>
      <c r="O9" s="22" t="s">
        <v>260</v>
      </c>
      <c r="P9" s="37">
        <v>8.27</v>
      </c>
      <c r="Q9" s="37">
        <v>31.8</v>
      </c>
      <c r="R9" s="37">
        <v>401</v>
      </c>
      <c r="S9" s="37">
        <v>350</v>
      </c>
      <c r="T9" s="51">
        <v>18.98</v>
      </c>
      <c r="U9" s="37">
        <v>130</v>
      </c>
      <c r="V9" s="37">
        <v>380</v>
      </c>
      <c r="W9" s="37">
        <v>1000</v>
      </c>
      <c r="X9" s="37">
        <v>47000</v>
      </c>
      <c r="Y9" s="37">
        <v>57.14</v>
      </c>
      <c r="Z9" s="44">
        <v>2.58E-2</v>
      </c>
      <c r="AA9" s="45">
        <v>432</v>
      </c>
      <c r="AB9" s="45">
        <v>4220</v>
      </c>
      <c r="AC9" s="4"/>
      <c r="AD9" s="8"/>
      <c r="AE9" s="8"/>
      <c r="AF9" s="8"/>
      <c r="AG9" s="4"/>
    </row>
    <row r="10" spans="1:33" x14ac:dyDescent="0.25">
      <c r="A10" s="22">
        <v>7</v>
      </c>
      <c r="B10" s="37" t="s">
        <v>80</v>
      </c>
      <c r="C10" s="22" t="s">
        <v>366</v>
      </c>
      <c r="D10" s="41" t="s">
        <v>373</v>
      </c>
      <c r="E10" s="38">
        <v>26</v>
      </c>
      <c r="F10" s="38" t="s">
        <v>104</v>
      </c>
      <c r="G10" s="38" t="s">
        <v>533</v>
      </c>
      <c r="H10" s="38" t="s">
        <v>534</v>
      </c>
      <c r="I10" s="38" t="s">
        <v>92</v>
      </c>
      <c r="J10" s="38" t="s">
        <v>535</v>
      </c>
      <c r="K10" s="39" t="s">
        <v>135</v>
      </c>
      <c r="L10" s="40">
        <v>350</v>
      </c>
      <c r="M10" s="38">
        <v>21.209577960000001</v>
      </c>
      <c r="N10" s="39">
        <v>92.252765999999994</v>
      </c>
      <c r="O10" s="22" t="s">
        <v>260</v>
      </c>
      <c r="P10" s="37">
        <v>7.77</v>
      </c>
      <c r="Q10" s="37">
        <v>30.4</v>
      </c>
      <c r="R10" s="37">
        <v>590</v>
      </c>
      <c r="S10" s="37">
        <v>257</v>
      </c>
      <c r="T10" s="51">
        <v>28.2</v>
      </c>
      <c r="U10" s="37">
        <v>55</v>
      </c>
      <c r="V10" s="37">
        <v>490</v>
      </c>
      <c r="W10" s="37">
        <v>900</v>
      </c>
      <c r="X10" s="37">
        <v>50900</v>
      </c>
      <c r="Y10" s="37">
        <v>40</v>
      </c>
      <c r="Z10" s="44">
        <v>2.8299999999999999E-2</v>
      </c>
      <c r="AA10" s="45">
        <v>444</v>
      </c>
      <c r="AB10" s="45">
        <v>6170</v>
      </c>
      <c r="AC10" s="4"/>
      <c r="AD10" s="8"/>
      <c r="AE10" s="8"/>
      <c r="AF10" s="8">
        <f>33/152</f>
        <v>0.21710526315789475</v>
      </c>
      <c r="AG10" s="4"/>
    </row>
    <row r="11" spans="1:33" hidden="1" x14ac:dyDescent="0.25">
      <c r="A11" s="22">
        <v>8</v>
      </c>
      <c r="B11" s="37" t="s">
        <v>80</v>
      </c>
      <c r="C11" s="22" t="s">
        <v>367</v>
      </c>
      <c r="D11" s="41" t="s">
        <v>373</v>
      </c>
      <c r="E11" s="38" t="s">
        <v>259</v>
      </c>
      <c r="F11" s="38" t="s">
        <v>104</v>
      </c>
      <c r="G11" s="38" t="s">
        <v>348</v>
      </c>
      <c r="H11" s="38" t="s">
        <v>536</v>
      </c>
      <c r="I11" s="38" t="s">
        <v>77</v>
      </c>
      <c r="J11" s="22"/>
      <c r="K11" s="38" t="s">
        <v>75</v>
      </c>
      <c r="L11" s="38">
        <v>10</v>
      </c>
      <c r="M11" s="38">
        <v>20.952888999999999</v>
      </c>
      <c r="N11" s="38">
        <v>92.251272999999998</v>
      </c>
      <c r="O11" s="22" t="s">
        <v>260</v>
      </c>
      <c r="P11" s="37">
        <v>8.86</v>
      </c>
      <c r="Q11" s="37">
        <v>27.1</v>
      </c>
      <c r="R11" s="37">
        <v>1198</v>
      </c>
      <c r="S11" s="37">
        <v>25.7</v>
      </c>
      <c r="T11" s="51">
        <v>50.2</v>
      </c>
      <c r="U11" s="37">
        <v>155</v>
      </c>
      <c r="V11" s="37">
        <v>789</v>
      </c>
      <c r="W11" s="37">
        <v>600</v>
      </c>
      <c r="X11" s="37">
        <v>8900</v>
      </c>
      <c r="Y11" s="37">
        <v>250</v>
      </c>
      <c r="Z11" s="44">
        <v>2.6599999999999999E-2</v>
      </c>
      <c r="AA11" s="45">
        <v>296</v>
      </c>
      <c r="AB11" s="45">
        <v>4920</v>
      </c>
      <c r="AC11" s="4"/>
      <c r="AD11" s="8"/>
      <c r="AE11" s="8"/>
      <c r="AF11" s="8"/>
      <c r="AG11" s="4"/>
    </row>
    <row r="12" spans="1:33" s="18" customFormat="1" hidden="1" x14ac:dyDescent="0.25">
      <c r="A12" s="22">
        <v>9</v>
      </c>
      <c r="B12" s="37" t="s">
        <v>296</v>
      </c>
      <c r="C12" s="22" t="s">
        <v>368</v>
      </c>
      <c r="D12" s="41" t="s">
        <v>373</v>
      </c>
      <c r="E12" s="38">
        <v>27</v>
      </c>
      <c r="F12" s="38" t="s">
        <v>104</v>
      </c>
      <c r="G12" s="38" t="s">
        <v>522</v>
      </c>
      <c r="H12" s="38" t="s">
        <v>537</v>
      </c>
      <c r="I12" s="38" t="s">
        <v>101</v>
      </c>
      <c r="J12" s="22"/>
      <c r="K12" s="38" t="s">
        <v>108</v>
      </c>
      <c r="L12" s="38">
        <v>25</v>
      </c>
      <c r="M12" s="38">
        <v>20.947410000000001</v>
      </c>
      <c r="N12" s="38">
        <v>92.260649999999998</v>
      </c>
      <c r="O12" s="22" t="s">
        <v>260</v>
      </c>
      <c r="P12" s="22">
        <v>8.98</v>
      </c>
      <c r="Q12" s="37">
        <v>27.2</v>
      </c>
      <c r="R12" s="22">
        <v>1388</v>
      </c>
      <c r="S12" s="22">
        <v>28.9</v>
      </c>
      <c r="T12" s="52">
        <v>9.9600000000000009</v>
      </c>
      <c r="U12" s="37">
        <v>197</v>
      </c>
      <c r="V12" s="22">
        <v>971</v>
      </c>
      <c r="W12" s="22">
        <v>0</v>
      </c>
      <c r="X12" s="22">
        <v>1500</v>
      </c>
      <c r="Y12" s="22">
        <v>250</v>
      </c>
      <c r="Z12" s="42">
        <v>1.9400000000000001E-2</v>
      </c>
      <c r="AA12" s="43">
        <v>242</v>
      </c>
      <c r="AB12" s="43">
        <v>5650</v>
      </c>
      <c r="AC12" s="4"/>
      <c r="AD12" s="8"/>
      <c r="AE12" s="19"/>
      <c r="AF12" s="19"/>
      <c r="AG12" s="5"/>
    </row>
    <row r="13" spans="1:33" s="18" customFormat="1" hidden="1" x14ac:dyDescent="0.25">
      <c r="A13" s="22">
        <v>10</v>
      </c>
      <c r="B13" s="37" t="s">
        <v>80</v>
      </c>
      <c r="C13" s="22" t="s">
        <v>369</v>
      </c>
      <c r="D13" s="41" t="s">
        <v>373</v>
      </c>
      <c r="E13" s="38">
        <v>27</v>
      </c>
      <c r="F13" s="38" t="s">
        <v>104</v>
      </c>
      <c r="G13" s="38" t="s">
        <v>538</v>
      </c>
      <c r="H13" s="38" t="s">
        <v>539</v>
      </c>
      <c r="I13" s="38" t="s">
        <v>77</v>
      </c>
      <c r="J13" s="38" t="s">
        <v>246</v>
      </c>
      <c r="K13" s="38" t="s">
        <v>75</v>
      </c>
      <c r="L13" s="38">
        <v>50</v>
      </c>
      <c r="M13" s="38">
        <v>20.903113999999999</v>
      </c>
      <c r="N13" s="38">
        <v>92.262021000000004</v>
      </c>
      <c r="O13" s="22" t="s">
        <v>260</v>
      </c>
      <c r="P13" s="22">
        <v>8.77</v>
      </c>
      <c r="Q13" s="37">
        <v>31.1</v>
      </c>
      <c r="R13" s="22">
        <v>396</v>
      </c>
      <c r="S13" s="22">
        <v>19.399999999999999</v>
      </c>
      <c r="T13" s="52">
        <v>6.8</v>
      </c>
      <c r="U13" s="37">
        <v>248</v>
      </c>
      <c r="V13" s="22">
        <v>1434</v>
      </c>
      <c r="W13" s="22">
        <v>0</v>
      </c>
      <c r="X13" s="22">
        <v>0</v>
      </c>
      <c r="Y13" s="22">
        <v>200</v>
      </c>
      <c r="Z13" s="42">
        <v>2.2100000000000002E-2</v>
      </c>
      <c r="AA13" s="43">
        <v>492</v>
      </c>
      <c r="AB13" s="43">
        <v>5890</v>
      </c>
      <c r="AC13" s="4"/>
      <c r="AD13" s="8"/>
      <c r="AE13" s="19"/>
      <c r="AF13" s="19"/>
      <c r="AG13" s="5"/>
    </row>
    <row r="14" spans="1:33" s="18" customFormat="1" hidden="1" x14ac:dyDescent="0.25">
      <c r="A14" s="22">
        <v>12</v>
      </c>
      <c r="B14" s="37" t="s">
        <v>80</v>
      </c>
      <c r="C14" s="22" t="s">
        <v>371</v>
      </c>
      <c r="D14" s="41" t="s">
        <v>374</v>
      </c>
      <c r="E14" s="38">
        <v>7</v>
      </c>
      <c r="F14" s="38" t="s">
        <v>68</v>
      </c>
      <c r="G14" s="38" t="s">
        <v>542</v>
      </c>
      <c r="H14" s="38" t="s">
        <v>76</v>
      </c>
      <c r="I14" s="38" t="s">
        <v>77</v>
      </c>
      <c r="J14" s="38" t="s">
        <v>78</v>
      </c>
      <c r="K14" s="38" t="s">
        <v>79</v>
      </c>
      <c r="L14" s="38">
        <v>15</v>
      </c>
      <c r="M14" s="38">
        <v>21.203627999999998</v>
      </c>
      <c r="N14" s="38">
        <v>92.165471999999994</v>
      </c>
      <c r="O14" s="22" t="s">
        <v>260</v>
      </c>
      <c r="P14" s="22">
        <v>8.74</v>
      </c>
      <c r="Q14" s="22">
        <v>26.1</v>
      </c>
      <c r="R14" s="22">
        <v>164</v>
      </c>
      <c r="S14" s="22">
        <v>57.8</v>
      </c>
      <c r="T14" s="52">
        <v>4.96</v>
      </c>
      <c r="U14" s="37">
        <v>61</v>
      </c>
      <c r="V14" s="22">
        <v>141</v>
      </c>
      <c r="W14" s="22">
        <v>0</v>
      </c>
      <c r="X14" s="22">
        <v>300</v>
      </c>
      <c r="Y14" s="22">
        <v>20</v>
      </c>
      <c r="Z14" s="42">
        <v>5.0000000000000001E-3</v>
      </c>
      <c r="AA14" s="43">
        <v>144</v>
      </c>
      <c r="AB14" s="43">
        <v>1600</v>
      </c>
      <c r="AC14" s="4"/>
      <c r="AD14" s="8"/>
      <c r="AE14" s="19"/>
      <c r="AF14" s="19"/>
      <c r="AG14" s="5"/>
    </row>
    <row r="15" spans="1:33" s="18" customFormat="1" hidden="1" x14ac:dyDescent="0.25">
      <c r="A15" s="22">
        <v>13</v>
      </c>
      <c r="B15" s="37" t="s">
        <v>80</v>
      </c>
      <c r="C15" s="22" t="s">
        <v>372</v>
      </c>
      <c r="D15" s="41" t="s">
        <v>374</v>
      </c>
      <c r="E15" s="38">
        <v>7</v>
      </c>
      <c r="F15" s="38" t="s">
        <v>68</v>
      </c>
      <c r="G15" s="38" t="s">
        <v>84</v>
      </c>
      <c r="H15" s="38" t="s">
        <v>247</v>
      </c>
      <c r="I15" s="38" t="s">
        <v>85</v>
      </c>
      <c r="J15" s="38" t="s">
        <v>543</v>
      </c>
      <c r="K15" s="38" t="s">
        <v>71</v>
      </c>
      <c r="L15" s="38">
        <v>30</v>
      </c>
      <c r="M15" s="38">
        <v>21.201930000000001</v>
      </c>
      <c r="N15" s="38">
        <v>92.163878999999994</v>
      </c>
      <c r="O15" s="22" t="s">
        <v>260</v>
      </c>
      <c r="P15" s="22">
        <v>8.4600000000000009</v>
      </c>
      <c r="Q15" s="22">
        <v>25</v>
      </c>
      <c r="R15" s="22">
        <v>205</v>
      </c>
      <c r="S15" s="22">
        <v>24.2</v>
      </c>
      <c r="T15" s="52">
        <v>3.6</v>
      </c>
      <c r="U15" s="37">
        <v>39</v>
      </c>
      <c r="V15" s="22">
        <v>189</v>
      </c>
      <c r="W15" s="22">
        <v>3400</v>
      </c>
      <c r="X15" s="22">
        <v>35000</v>
      </c>
      <c r="Y15" s="22">
        <v>10</v>
      </c>
      <c r="Z15" s="42">
        <v>3.3999999999999998E-3</v>
      </c>
      <c r="AA15" s="43">
        <v>120</v>
      </c>
      <c r="AB15" s="43">
        <v>2090</v>
      </c>
      <c r="AC15" s="4"/>
      <c r="AD15" s="8"/>
      <c r="AE15" s="19"/>
      <c r="AF15" s="19"/>
      <c r="AG15" s="5"/>
    </row>
    <row r="16" spans="1:33" s="18" customFormat="1" hidden="1" x14ac:dyDescent="0.25">
      <c r="A16" s="22">
        <v>14</v>
      </c>
      <c r="B16" s="37" t="s">
        <v>80</v>
      </c>
      <c r="C16" s="22" t="s">
        <v>375</v>
      </c>
      <c r="D16" s="41" t="s">
        <v>374</v>
      </c>
      <c r="E16" s="38">
        <v>7</v>
      </c>
      <c r="F16" s="38" t="s">
        <v>68</v>
      </c>
      <c r="G16" s="38" t="s">
        <v>95</v>
      </c>
      <c r="H16" s="38" t="s">
        <v>96</v>
      </c>
      <c r="I16" s="38" t="s">
        <v>85</v>
      </c>
      <c r="J16" s="38" t="s">
        <v>544</v>
      </c>
      <c r="K16" s="38" t="s">
        <v>75</v>
      </c>
      <c r="L16" s="38">
        <v>45</v>
      </c>
      <c r="M16" s="38">
        <v>21.201718</v>
      </c>
      <c r="N16" s="38">
        <v>92.162549999999996</v>
      </c>
      <c r="O16" s="22" t="s">
        <v>260</v>
      </c>
      <c r="P16" s="22">
        <v>8.68</v>
      </c>
      <c r="Q16" s="22">
        <v>24.3</v>
      </c>
      <c r="R16" s="22">
        <v>353.3</v>
      </c>
      <c r="S16" s="22">
        <v>29.3</v>
      </c>
      <c r="T16" s="52">
        <v>62.6</v>
      </c>
      <c r="U16" s="37">
        <v>265</v>
      </c>
      <c r="V16" s="22">
        <v>1004</v>
      </c>
      <c r="W16" s="22">
        <v>200</v>
      </c>
      <c r="X16" s="22">
        <v>2600</v>
      </c>
      <c r="Y16" s="22">
        <v>66.66</v>
      </c>
      <c r="Z16" s="44">
        <v>1.9300000000000001E-2</v>
      </c>
      <c r="AA16" s="45">
        <v>104</v>
      </c>
      <c r="AB16" s="45">
        <v>6670</v>
      </c>
      <c r="AC16" s="4"/>
      <c r="AD16" s="8"/>
      <c r="AE16" s="19"/>
      <c r="AF16" s="19"/>
      <c r="AG16" s="5"/>
    </row>
    <row r="17" spans="1:33" s="18" customFormat="1" hidden="1" x14ac:dyDescent="0.25">
      <c r="A17" s="22">
        <v>15</v>
      </c>
      <c r="B17" s="37" t="s">
        <v>80</v>
      </c>
      <c r="C17" s="22" t="s">
        <v>376</v>
      </c>
      <c r="D17" s="41" t="s">
        <v>374</v>
      </c>
      <c r="E17" s="38">
        <v>7</v>
      </c>
      <c r="F17" s="38" t="s">
        <v>68</v>
      </c>
      <c r="G17" s="38" t="s">
        <v>91</v>
      </c>
      <c r="H17" s="38" t="s">
        <v>94</v>
      </c>
      <c r="I17" s="38" t="s">
        <v>92</v>
      </c>
      <c r="J17" s="38" t="s">
        <v>546</v>
      </c>
      <c r="K17" s="39" t="s">
        <v>75</v>
      </c>
      <c r="L17" s="40">
        <v>15</v>
      </c>
      <c r="M17" s="38">
        <v>21.201747000000001</v>
      </c>
      <c r="N17" s="39">
        <v>92.161197999999999</v>
      </c>
      <c r="O17" s="22" t="s">
        <v>260</v>
      </c>
      <c r="P17" s="22">
        <v>8.6</v>
      </c>
      <c r="Q17" s="22">
        <v>25.8</v>
      </c>
      <c r="R17" s="22">
        <v>385</v>
      </c>
      <c r="S17" s="22">
        <v>41</v>
      </c>
      <c r="T17" s="52">
        <v>25.6</v>
      </c>
      <c r="U17" s="37">
        <v>178</v>
      </c>
      <c r="V17" s="22">
        <v>714</v>
      </c>
      <c r="W17" s="22">
        <v>100</v>
      </c>
      <c r="X17" s="22">
        <v>1100</v>
      </c>
      <c r="Y17" s="22">
        <v>100</v>
      </c>
      <c r="Z17" s="44">
        <v>1.6299999999999999E-2</v>
      </c>
      <c r="AA17" s="45">
        <v>188</v>
      </c>
      <c r="AB17" s="45">
        <v>6200</v>
      </c>
      <c r="AC17" s="4"/>
      <c r="AD17" s="8"/>
      <c r="AE17" s="19"/>
      <c r="AF17" s="19"/>
      <c r="AG17" s="5"/>
    </row>
    <row r="18" spans="1:33" s="18" customFormat="1" ht="13.9" hidden="1" customHeight="1" x14ac:dyDescent="0.25">
      <c r="A18" s="22">
        <v>16</v>
      </c>
      <c r="B18" s="37" t="s">
        <v>80</v>
      </c>
      <c r="C18" s="22" t="s">
        <v>377</v>
      </c>
      <c r="D18" s="41" t="s">
        <v>374</v>
      </c>
      <c r="E18" s="38">
        <v>7</v>
      </c>
      <c r="F18" s="38" t="s">
        <v>68</v>
      </c>
      <c r="G18" s="38" t="s">
        <v>93</v>
      </c>
      <c r="H18" s="38" t="s">
        <v>94</v>
      </c>
      <c r="I18" s="38" t="s">
        <v>92</v>
      </c>
      <c r="J18" s="38" t="s">
        <v>545</v>
      </c>
      <c r="K18" s="39" t="s">
        <v>75</v>
      </c>
      <c r="L18" s="40">
        <v>15</v>
      </c>
      <c r="M18" s="38">
        <v>21.200828000000001</v>
      </c>
      <c r="N18" s="39">
        <v>92.159737000000007</v>
      </c>
      <c r="O18" s="22" t="s">
        <v>260</v>
      </c>
      <c r="P18" s="22">
        <v>8.26</v>
      </c>
      <c r="Q18" s="22">
        <v>25.6</v>
      </c>
      <c r="R18" s="22">
        <v>417</v>
      </c>
      <c r="S18" s="22">
        <v>26.3</v>
      </c>
      <c r="T18" s="52">
        <v>103</v>
      </c>
      <c r="U18" s="37">
        <v>370</v>
      </c>
      <c r="V18" s="22">
        <v>1126</v>
      </c>
      <c r="W18" s="22">
        <v>1000</v>
      </c>
      <c r="X18" s="22">
        <v>1500</v>
      </c>
      <c r="Y18" s="22">
        <v>300</v>
      </c>
      <c r="Z18" s="42">
        <v>1.7100000000000001E-2</v>
      </c>
      <c r="AA18" s="43">
        <v>120</v>
      </c>
      <c r="AB18" s="43">
        <v>7710</v>
      </c>
      <c r="AC18" s="4"/>
      <c r="AD18" s="8"/>
      <c r="AE18" s="19"/>
      <c r="AF18" s="19"/>
      <c r="AG18" s="5"/>
    </row>
    <row r="19" spans="1:33" s="18" customFormat="1" hidden="1" x14ac:dyDescent="0.25">
      <c r="A19" s="22">
        <v>17</v>
      </c>
      <c r="B19" s="37" t="s">
        <v>80</v>
      </c>
      <c r="C19" s="22" t="s">
        <v>378</v>
      </c>
      <c r="D19" s="41" t="s">
        <v>374</v>
      </c>
      <c r="E19" s="38">
        <v>7</v>
      </c>
      <c r="F19" s="38" t="s">
        <v>68</v>
      </c>
      <c r="G19" s="38" t="s">
        <v>86</v>
      </c>
      <c r="H19" s="38" t="s">
        <v>152</v>
      </c>
      <c r="I19" s="38" t="s">
        <v>85</v>
      </c>
      <c r="J19" s="38" t="s">
        <v>347</v>
      </c>
      <c r="K19" s="38" t="s">
        <v>71</v>
      </c>
      <c r="L19" s="38">
        <v>20</v>
      </c>
      <c r="M19" s="39">
        <v>21.203308</v>
      </c>
      <c r="N19" s="39">
        <v>92.161827000000002</v>
      </c>
      <c r="O19" s="22" t="s">
        <v>260</v>
      </c>
      <c r="P19" s="22">
        <v>8.14</v>
      </c>
      <c r="Q19" s="22">
        <v>26.8</v>
      </c>
      <c r="R19" s="22">
        <v>308.7</v>
      </c>
      <c r="S19" s="22">
        <v>30.4</v>
      </c>
      <c r="T19" s="52">
        <v>112.8</v>
      </c>
      <c r="U19" s="37">
        <v>480</v>
      </c>
      <c r="V19" s="22">
        <v>1343</v>
      </c>
      <c r="W19" s="22">
        <v>0</v>
      </c>
      <c r="X19" s="22">
        <v>500</v>
      </c>
      <c r="Y19" s="22">
        <v>400</v>
      </c>
      <c r="Z19" s="42">
        <v>2.7099999999999999E-2</v>
      </c>
      <c r="AA19" s="43">
        <v>152</v>
      </c>
      <c r="AB19" s="43">
        <v>7910</v>
      </c>
      <c r="AC19" s="4"/>
      <c r="AD19" s="8"/>
      <c r="AE19" s="19"/>
      <c r="AF19" s="19"/>
      <c r="AG19" s="5"/>
    </row>
    <row r="20" spans="1:33" s="18" customFormat="1" hidden="1" x14ac:dyDescent="0.25">
      <c r="A20" s="22">
        <v>18</v>
      </c>
      <c r="B20" s="37" t="s">
        <v>80</v>
      </c>
      <c r="C20" s="22" t="s">
        <v>379</v>
      </c>
      <c r="D20" s="41" t="s">
        <v>374</v>
      </c>
      <c r="E20" s="38">
        <v>7</v>
      </c>
      <c r="F20" s="38" t="s">
        <v>68</v>
      </c>
      <c r="G20" s="38" t="s">
        <v>547</v>
      </c>
      <c r="H20" s="38" t="s">
        <v>245</v>
      </c>
      <c r="I20" s="38" t="s">
        <v>69</v>
      </c>
      <c r="J20" s="38" t="s">
        <v>70</v>
      </c>
      <c r="K20" s="38" t="s">
        <v>71</v>
      </c>
      <c r="L20" s="38">
        <v>15</v>
      </c>
      <c r="M20" s="38">
        <v>21.20871</v>
      </c>
      <c r="N20" s="38">
        <v>92.154499999999999</v>
      </c>
      <c r="O20" s="22" t="s">
        <v>260</v>
      </c>
      <c r="P20" s="22">
        <v>8.9600000000000009</v>
      </c>
      <c r="Q20" s="22">
        <v>25.6</v>
      </c>
      <c r="R20" s="22">
        <v>443.1</v>
      </c>
      <c r="S20" s="22">
        <v>29.6</v>
      </c>
      <c r="T20" s="52">
        <v>39.4</v>
      </c>
      <c r="U20" s="37">
        <v>448</v>
      </c>
      <c r="V20" s="22">
        <v>1226</v>
      </c>
      <c r="W20" s="22">
        <v>1000</v>
      </c>
      <c r="X20" s="22">
        <v>2100</v>
      </c>
      <c r="Y20" s="22">
        <v>266.66000000000003</v>
      </c>
      <c r="Z20" s="42">
        <v>1.83E-2</v>
      </c>
      <c r="AA20" s="43">
        <v>600</v>
      </c>
      <c r="AB20" s="43">
        <v>3260</v>
      </c>
      <c r="AC20" s="4"/>
      <c r="AD20" s="8"/>
      <c r="AE20" s="19"/>
      <c r="AF20" s="19"/>
      <c r="AG20" s="5"/>
    </row>
    <row r="21" spans="1:33" s="18" customFormat="1" hidden="1" x14ac:dyDescent="0.25">
      <c r="A21" s="22">
        <v>19</v>
      </c>
      <c r="B21" s="37" t="s">
        <v>80</v>
      </c>
      <c r="C21" s="22" t="s">
        <v>380</v>
      </c>
      <c r="D21" s="41" t="s">
        <v>374</v>
      </c>
      <c r="E21" s="38">
        <v>7</v>
      </c>
      <c r="F21" s="38" t="s">
        <v>68</v>
      </c>
      <c r="G21" s="38" t="s">
        <v>73</v>
      </c>
      <c r="H21" s="38" t="s">
        <v>244</v>
      </c>
      <c r="I21" s="38" t="s">
        <v>69</v>
      </c>
      <c r="J21" s="38" t="s">
        <v>72</v>
      </c>
      <c r="K21" s="38" t="s">
        <v>75</v>
      </c>
      <c r="L21" s="38">
        <v>15</v>
      </c>
      <c r="M21" s="38">
        <v>21.2026349</v>
      </c>
      <c r="N21" s="38">
        <v>92.165074899999993</v>
      </c>
      <c r="O21" s="22" t="s">
        <v>260</v>
      </c>
      <c r="P21" s="22">
        <v>8.74</v>
      </c>
      <c r="Q21" s="22">
        <v>26.1</v>
      </c>
      <c r="R21" s="22">
        <v>305.10000000000002</v>
      </c>
      <c r="S21" s="22">
        <v>25.7</v>
      </c>
      <c r="T21" s="52">
        <v>37.200000000000003</v>
      </c>
      <c r="U21" s="37">
        <v>79</v>
      </c>
      <c r="V21" s="22">
        <v>410</v>
      </c>
      <c r="W21" s="22">
        <v>300</v>
      </c>
      <c r="X21" s="22">
        <v>12700</v>
      </c>
      <c r="Y21" s="22">
        <v>20</v>
      </c>
      <c r="Z21" s="42">
        <v>1.11E-2</v>
      </c>
      <c r="AA21" s="43">
        <v>112</v>
      </c>
      <c r="AB21" s="43">
        <v>2210</v>
      </c>
      <c r="AC21" s="5"/>
      <c r="AD21" s="19"/>
      <c r="AE21" s="19"/>
      <c r="AF21" s="19"/>
      <c r="AG21" s="5"/>
    </row>
    <row r="22" spans="1:33" s="18" customFormat="1" x14ac:dyDescent="0.25">
      <c r="A22" s="22">
        <v>21</v>
      </c>
      <c r="B22" s="22" t="s">
        <v>110</v>
      </c>
      <c r="C22" s="22" t="s">
        <v>382</v>
      </c>
      <c r="D22" s="41">
        <v>45691</v>
      </c>
      <c r="E22" s="22" t="s">
        <v>136</v>
      </c>
      <c r="F22" s="22" t="s">
        <v>104</v>
      </c>
      <c r="G22" s="22" t="s">
        <v>137</v>
      </c>
      <c r="H22" s="22" t="s">
        <v>138</v>
      </c>
      <c r="I22" s="22" t="s">
        <v>85</v>
      </c>
      <c r="J22" s="22" t="s">
        <v>139</v>
      </c>
      <c r="K22" s="86" t="s">
        <v>135</v>
      </c>
      <c r="L22" s="22">
        <v>455</v>
      </c>
      <c r="M22" s="22">
        <v>21.210239999999999</v>
      </c>
      <c r="N22" s="22">
        <v>92.169786999999999</v>
      </c>
      <c r="O22" s="22" t="s">
        <v>260</v>
      </c>
      <c r="P22" s="22">
        <v>8.4499999999999993</v>
      </c>
      <c r="Q22" s="22">
        <v>28.4</v>
      </c>
      <c r="R22" s="22">
        <v>195</v>
      </c>
      <c r="S22" s="22">
        <v>352</v>
      </c>
      <c r="T22" s="52">
        <v>40</v>
      </c>
      <c r="U22" s="22">
        <v>91</v>
      </c>
      <c r="V22" s="22">
        <v>395</v>
      </c>
      <c r="W22" s="22">
        <v>100</v>
      </c>
      <c r="X22" s="22">
        <v>31300</v>
      </c>
      <c r="Y22" s="22">
        <v>140</v>
      </c>
      <c r="Z22" s="42">
        <v>1.84E-2</v>
      </c>
      <c r="AA22" s="43">
        <v>196</v>
      </c>
      <c r="AB22" s="43">
        <v>8460</v>
      </c>
      <c r="AC22" s="5"/>
      <c r="AD22" s="19"/>
      <c r="AE22" s="19"/>
      <c r="AF22" s="19"/>
      <c r="AG22" s="5"/>
    </row>
    <row r="23" spans="1:33" s="18" customFormat="1" hidden="1" x14ac:dyDescent="0.25">
      <c r="A23" s="22">
        <v>22</v>
      </c>
      <c r="B23" s="22" t="s">
        <v>110</v>
      </c>
      <c r="C23" s="22" t="s">
        <v>383</v>
      </c>
      <c r="D23" s="41" t="s">
        <v>440</v>
      </c>
      <c r="E23" s="38" t="s">
        <v>109</v>
      </c>
      <c r="F23" s="38" t="s">
        <v>104</v>
      </c>
      <c r="G23" s="38" t="s">
        <v>548</v>
      </c>
      <c r="H23" s="38" t="s">
        <v>549</v>
      </c>
      <c r="I23" s="38" t="s">
        <v>90</v>
      </c>
      <c r="J23" s="38" t="s">
        <v>142</v>
      </c>
      <c r="K23" s="38" t="s">
        <v>75</v>
      </c>
      <c r="L23" s="38">
        <v>15</v>
      </c>
      <c r="M23" s="38">
        <v>21.219363000000001</v>
      </c>
      <c r="N23" s="38">
        <v>92.151212000000001</v>
      </c>
      <c r="O23" s="22" t="s">
        <v>260</v>
      </c>
      <c r="P23" s="22">
        <v>7.97</v>
      </c>
      <c r="Q23" s="22">
        <v>25.1</v>
      </c>
      <c r="R23" s="22">
        <v>848</v>
      </c>
      <c r="S23" s="22">
        <v>25.1</v>
      </c>
      <c r="T23" s="52">
        <v>95</v>
      </c>
      <c r="U23" s="37">
        <v>187</v>
      </c>
      <c r="V23" s="22">
        <v>479</v>
      </c>
      <c r="W23" s="22">
        <v>0</v>
      </c>
      <c r="X23" s="22">
        <v>5700</v>
      </c>
      <c r="Y23" s="22">
        <v>200</v>
      </c>
      <c r="Z23" s="42">
        <v>1.2200000000000001E-2</v>
      </c>
      <c r="AA23" s="43">
        <v>720</v>
      </c>
      <c r="AB23" s="43">
        <v>3190</v>
      </c>
      <c r="AC23" s="5"/>
      <c r="AD23" s="19"/>
      <c r="AE23" s="19"/>
      <c r="AF23" s="19"/>
      <c r="AG23" s="5"/>
    </row>
    <row r="24" spans="1:33" hidden="1" x14ac:dyDescent="0.25">
      <c r="A24" s="22">
        <v>23</v>
      </c>
      <c r="B24" s="22" t="s">
        <v>110</v>
      </c>
      <c r="C24" s="22" t="s">
        <v>384</v>
      </c>
      <c r="D24" s="41" t="s">
        <v>441</v>
      </c>
      <c r="E24" s="38" t="s">
        <v>111</v>
      </c>
      <c r="F24" s="38" t="s">
        <v>104</v>
      </c>
      <c r="G24" s="38" t="s">
        <v>112</v>
      </c>
      <c r="H24" s="38" t="s">
        <v>550</v>
      </c>
      <c r="I24" s="38" t="s">
        <v>85</v>
      </c>
      <c r="J24" s="38" t="s">
        <v>347</v>
      </c>
      <c r="K24" s="38" t="s">
        <v>75</v>
      </c>
      <c r="L24" s="38">
        <v>50</v>
      </c>
      <c r="M24" s="38">
        <v>21.061299999999999</v>
      </c>
      <c r="N24" s="38">
        <v>92.153761000000003</v>
      </c>
      <c r="O24" s="22" t="s">
        <v>260</v>
      </c>
      <c r="P24" s="37">
        <v>8.5299999999999994</v>
      </c>
      <c r="Q24" s="22">
        <v>25.2</v>
      </c>
      <c r="R24" s="37">
        <v>1120</v>
      </c>
      <c r="S24" s="37">
        <v>29.4</v>
      </c>
      <c r="T24" s="51">
        <v>96.2</v>
      </c>
      <c r="U24" s="37">
        <v>480</v>
      </c>
      <c r="V24" s="37">
        <v>1116</v>
      </c>
      <c r="W24" s="37">
        <v>0</v>
      </c>
      <c r="X24" s="37">
        <v>0</v>
      </c>
      <c r="Y24" s="37">
        <v>150</v>
      </c>
      <c r="Z24" s="42">
        <v>2.4E-2</v>
      </c>
      <c r="AA24" s="43">
        <v>760</v>
      </c>
      <c r="AB24" s="43">
        <v>4380</v>
      </c>
      <c r="AC24" s="5"/>
      <c r="AD24" s="19"/>
      <c r="AE24" s="8"/>
      <c r="AF24" s="8"/>
      <c r="AG24" s="4"/>
    </row>
    <row r="25" spans="1:33" s="18" customFormat="1" hidden="1" x14ac:dyDescent="0.25">
      <c r="A25" s="22">
        <v>24</v>
      </c>
      <c r="B25" s="37" t="s">
        <v>131</v>
      </c>
      <c r="C25" s="22" t="s">
        <v>385</v>
      </c>
      <c r="D25" s="41" t="s">
        <v>441</v>
      </c>
      <c r="E25" s="22" t="s">
        <v>551</v>
      </c>
      <c r="F25" s="38" t="s">
        <v>134</v>
      </c>
      <c r="G25" s="38" t="s">
        <v>552</v>
      </c>
      <c r="H25" s="38" t="s">
        <v>553</v>
      </c>
      <c r="I25" s="38" t="s">
        <v>90</v>
      </c>
      <c r="J25" s="38" t="s">
        <v>554</v>
      </c>
      <c r="K25" s="38" t="s">
        <v>75</v>
      </c>
      <c r="L25" s="38">
        <v>64</v>
      </c>
      <c r="M25" s="38">
        <v>21.206764</v>
      </c>
      <c r="N25" s="38">
        <v>92.159801000000002</v>
      </c>
      <c r="O25" s="22" t="s">
        <v>260</v>
      </c>
      <c r="P25" s="22">
        <v>8.61</v>
      </c>
      <c r="Q25" s="22">
        <v>28.6</v>
      </c>
      <c r="R25" s="22">
        <v>314</v>
      </c>
      <c r="S25" s="22">
        <v>338</v>
      </c>
      <c r="T25" s="52">
        <v>8.52</v>
      </c>
      <c r="U25" s="37">
        <v>384</v>
      </c>
      <c r="V25" s="22">
        <v>493</v>
      </c>
      <c r="W25" s="22">
        <v>6700</v>
      </c>
      <c r="X25" s="22">
        <v>36700</v>
      </c>
      <c r="Y25" s="22">
        <v>100</v>
      </c>
      <c r="Z25" s="42">
        <v>2.2499999999999999E-2</v>
      </c>
      <c r="AA25" s="43">
        <v>840</v>
      </c>
      <c r="AB25" s="43">
        <v>3260</v>
      </c>
      <c r="AC25" s="5"/>
      <c r="AD25" s="19"/>
      <c r="AE25" s="19"/>
      <c r="AF25" s="19"/>
      <c r="AG25" s="5"/>
    </row>
    <row r="26" spans="1:33" hidden="1" x14ac:dyDescent="0.25">
      <c r="A26" s="22">
        <v>25</v>
      </c>
      <c r="B26" s="37" t="s">
        <v>134</v>
      </c>
      <c r="C26" s="22" t="s">
        <v>386</v>
      </c>
      <c r="D26" s="41" t="s">
        <v>441</v>
      </c>
      <c r="E26" s="38">
        <v>12</v>
      </c>
      <c r="F26" s="38" t="s">
        <v>131</v>
      </c>
      <c r="G26" s="38" t="s">
        <v>132</v>
      </c>
      <c r="H26" s="38" t="s">
        <v>555</v>
      </c>
      <c r="I26" s="38" t="s">
        <v>133</v>
      </c>
      <c r="J26" s="38" t="s">
        <v>83</v>
      </c>
      <c r="K26" s="38" t="s">
        <v>75</v>
      </c>
      <c r="L26" s="38">
        <v>36</v>
      </c>
      <c r="M26" s="38">
        <v>21.181536000000001</v>
      </c>
      <c r="N26" s="38">
        <v>92.148048000000003</v>
      </c>
      <c r="O26" s="22" t="s">
        <v>260</v>
      </c>
      <c r="P26" s="37">
        <v>9</v>
      </c>
      <c r="Q26" s="37">
        <v>29.5</v>
      </c>
      <c r="R26" s="37">
        <v>338</v>
      </c>
      <c r="S26" s="37">
        <v>178</v>
      </c>
      <c r="T26" s="51">
        <v>26.2</v>
      </c>
      <c r="U26" s="37">
        <v>365</v>
      </c>
      <c r="V26" s="37">
        <v>677</v>
      </c>
      <c r="W26" s="37">
        <v>0</v>
      </c>
      <c r="X26" s="37">
        <v>6500</v>
      </c>
      <c r="Y26" s="37">
        <v>30</v>
      </c>
      <c r="Z26" s="44">
        <v>1.8200000000000001E-2</v>
      </c>
      <c r="AA26" s="45">
        <v>144</v>
      </c>
      <c r="AB26" s="45">
        <v>1560</v>
      </c>
      <c r="AC26" s="5"/>
      <c r="AD26" s="19"/>
      <c r="AE26" s="8"/>
      <c r="AF26" s="8"/>
      <c r="AG26" s="4"/>
    </row>
    <row r="27" spans="1:33" s="18" customFormat="1" hidden="1" x14ac:dyDescent="0.25">
      <c r="A27" s="22">
        <v>26</v>
      </c>
      <c r="B27" s="37" t="s">
        <v>214</v>
      </c>
      <c r="C27" s="22" t="s">
        <v>387</v>
      </c>
      <c r="D27" s="41" t="s">
        <v>441</v>
      </c>
      <c r="E27" s="38">
        <v>12</v>
      </c>
      <c r="F27" s="38" t="s">
        <v>115</v>
      </c>
      <c r="G27" s="38" t="s">
        <v>120</v>
      </c>
      <c r="H27" s="38" t="s">
        <v>556</v>
      </c>
      <c r="I27" s="38" t="s">
        <v>77</v>
      </c>
      <c r="J27" s="38" t="s">
        <v>121</v>
      </c>
      <c r="K27" s="38" t="s">
        <v>118</v>
      </c>
      <c r="L27" s="38">
        <v>18.600000000000001</v>
      </c>
      <c r="M27" s="38">
        <v>21.182407000000001</v>
      </c>
      <c r="N27" s="38">
        <v>92.148054999999999</v>
      </c>
      <c r="O27" s="22" t="s">
        <v>260</v>
      </c>
      <c r="P27" s="22">
        <v>7.91</v>
      </c>
      <c r="Q27" s="22">
        <v>27.2</v>
      </c>
      <c r="R27" s="22">
        <v>188</v>
      </c>
      <c r="S27" s="22">
        <v>49.7</v>
      </c>
      <c r="T27" s="52">
        <v>1.5</v>
      </c>
      <c r="U27" s="37">
        <v>76</v>
      </c>
      <c r="V27" s="22">
        <v>149</v>
      </c>
      <c r="W27" s="22">
        <v>0</v>
      </c>
      <c r="X27" s="22">
        <v>1900</v>
      </c>
      <c r="Y27" s="22">
        <v>100</v>
      </c>
      <c r="Z27" s="42">
        <v>1.8100000000000002E-2</v>
      </c>
      <c r="AA27" s="43">
        <v>1000</v>
      </c>
      <c r="AB27" s="43">
        <v>1430</v>
      </c>
      <c r="AC27" s="5"/>
      <c r="AD27" s="19"/>
      <c r="AE27" s="19"/>
      <c r="AF27" s="19"/>
      <c r="AG27" s="5"/>
    </row>
    <row r="28" spans="1:33" s="18" customFormat="1" hidden="1" x14ac:dyDescent="0.25">
      <c r="A28" s="22">
        <v>27</v>
      </c>
      <c r="B28" s="37" t="s">
        <v>214</v>
      </c>
      <c r="C28" s="22" t="s">
        <v>388</v>
      </c>
      <c r="D28" s="41" t="s">
        <v>441</v>
      </c>
      <c r="E28" s="38">
        <v>12</v>
      </c>
      <c r="F28" s="38" t="s">
        <v>115</v>
      </c>
      <c r="G28" s="38" t="s">
        <v>122</v>
      </c>
      <c r="H28" s="38" t="s">
        <v>557</v>
      </c>
      <c r="I28" s="38" t="s">
        <v>77</v>
      </c>
      <c r="J28" s="38" t="s">
        <v>121</v>
      </c>
      <c r="K28" s="38" t="s">
        <v>118</v>
      </c>
      <c r="L28" s="38">
        <v>18.600000000000001</v>
      </c>
      <c r="M28" s="38">
        <v>21.183130999999999</v>
      </c>
      <c r="N28" s="38">
        <v>92.148336</v>
      </c>
      <c r="O28" s="22" t="s">
        <v>260</v>
      </c>
      <c r="P28" s="22">
        <v>7.92</v>
      </c>
      <c r="Q28" s="22">
        <v>27.3</v>
      </c>
      <c r="R28" s="22">
        <v>788</v>
      </c>
      <c r="S28" s="22">
        <v>27</v>
      </c>
      <c r="T28" s="52">
        <v>32.4</v>
      </c>
      <c r="U28" s="37">
        <v>306</v>
      </c>
      <c r="V28" s="22">
        <v>497</v>
      </c>
      <c r="W28" s="22">
        <v>0</v>
      </c>
      <c r="X28" s="22">
        <v>0</v>
      </c>
      <c r="Y28" s="22">
        <v>60</v>
      </c>
      <c r="Z28" s="44">
        <v>1.24E-2</v>
      </c>
      <c r="AA28" s="45">
        <v>840</v>
      </c>
      <c r="AB28" s="45">
        <v>3100</v>
      </c>
      <c r="AC28" s="5"/>
      <c r="AD28" s="19"/>
      <c r="AE28" s="19"/>
      <c r="AF28" s="19"/>
      <c r="AG28" s="5"/>
    </row>
    <row r="29" spans="1:33" s="18" customFormat="1" hidden="1" x14ac:dyDescent="0.25">
      <c r="A29" s="22">
        <v>28</v>
      </c>
      <c r="B29" s="37" t="s">
        <v>214</v>
      </c>
      <c r="C29" s="22" t="s">
        <v>389</v>
      </c>
      <c r="D29" s="41" t="s">
        <v>441</v>
      </c>
      <c r="E29" s="38">
        <v>12</v>
      </c>
      <c r="F29" s="38" t="s">
        <v>115</v>
      </c>
      <c r="G29" s="38" t="s">
        <v>116</v>
      </c>
      <c r="H29" s="38" t="s">
        <v>558</v>
      </c>
      <c r="I29" s="38" t="s">
        <v>101</v>
      </c>
      <c r="J29" s="38" t="s">
        <v>117</v>
      </c>
      <c r="K29" s="38" t="s">
        <v>118</v>
      </c>
      <c r="L29" s="38">
        <v>18.600000000000001</v>
      </c>
      <c r="M29" s="38">
        <v>21.178791</v>
      </c>
      <c r="N29" s="38">
        <v>92.153875999999997</v>
      </c>
      <c r="O29" s="22" t="s">
        <v>260</v>
      </c>
      <c r="P29" s="22">
        <v>8.24</v>
      </c>
      <c r="Q29" s="22">
        <v>27.4</v>
      </c>
      <c r="R29" s="22">
        <v>125.2</v>
      </c>
      <c r="S29" s="22">
        <v>65.3</v>
      </c>
      <c r="T29" s="52">
        <v>19.46</v>
      </c>
      <c r="U29" s="37">
        <v>45</v>
      </c>
      <c r="V29" s="22">
        <v>172</v>
      </c>
      <c r="W29" s="22">
        <v>0</v>
      </c>
      <c r="X29" s="22">
        <v>100</v>
      </c>
      <c r="Y29" s="22">
        <v>200</v>
      </c>
      <c r="Z29" s="44">
        <v>1.0200000000000001E-2</v>
      </c>
      <c r="AA29" s="45">
        <v>80</v>
      </c>
      <c r="AB29" s="45">
        <v>900</v>
      </c>
      <c r="AC29" s="4"/>
      <c r="AD29" s="8"/>
      <c r="AE29" s="5"/>
      <c r="AF29" s="5"/>
      <c r="AG29" s="5"/>
    </row>
    <row r="30" spans="1:33" s="18" customFormat="1" hidden="1" x14ac:dyDescent="0.25">
      <c r="A30" s="22">
        <v>29</v>
      </c>
      <c r="B30" s="37" t="s">
        <v>214</v>
      </c>
      <c r="C30" s="22" t="s">
        <v>390</v>
      </c>
      <c r="D30" s="41" t="s">
        <v>441</v>
      </c>
      <c r="E30" s="38">
        <v>12</v>
      </c>
      <c r="F30" s="38" t="s">
        <v>115</v>
      </c>
      <c r="G30" s="38" t="s">
        <v>119</v>
      </c>
      <c r="H30" s="38" t="s">
        <v>559</v>
      </c>
      <c r="I30" s="38" t="s">
        <v>101</v>
      </c>
      <c r="J30" s="38" t="s">
        <v>117</v>
      </c>
      <c r="K30" s="38" t="s">
        <v>118</v>
      </c>
      <c r="L30" s="38">
        <v>18.600000000000001</v>
      </c>
      <c r="M30" s="38">
        <v>21.178736000000001</v>
      </c>
      <c r="N30" s="38">
        <v>92.153976</v>
      </c>
      <c r="O30" s="22" t="s">
        <v>260</v>
      </c>
      <c r="P30" s="22">
        <v>8.7100000000000009</v>
      </c>
      <c r="Q30" s="22">
        <v>24.7</v>
      </c>
      <c r="R30" s="22">
        <v>772</v>
      </c>
      <c r="S30" s="22">
        <v>32.4</v>
      </c>
      <c r="T30" s="52">
        <v>42.8</v>
      </c>
      <c r="U30" s="37">
        <v>288</v>
      </c>
      <c r="V30" s="22">
        <v>473</v>
      </c>
      <c r="W30" s="22">
        <v>100</v>
      </c>
      <c r="X30" s="22">
        <v>100</v>
      </c>
      <c r="Y30" s="22">
        <v>150</v>
      </c>
      <c r="Z30" s="44">
        <v>1.03E-2</v>
      </c>
      <c r="AA30" s="45">
        <v>120</v>
      </c>
      <c r="AB30" s="45">
        <v>2870</v>
      </c>
      <c r="AC30" s="5"/>
      <c r="AD30" s="19"/>
      <c r="AE30" s="19"/>
      <c r="AF30" s="19"/>
      <c r="AG30" s="5"/>
    </row>
    <row r="31" spans="1:33" s="18" customFormat="1" hidden="1" x14ac:dyDescent="0.25">
      <c r="A31" s="22">
        <v>30</v>
      </c>
      <c r="B31" s="37" t="s">
        <v>214</v>
      </c>
      <c r="C31" s="22" t="s">
        <v>391</v>
      </c>
      <c r="D31" s="41" t="s">
        <v>441</v>
      </c>
      <c r="E31" s="33">
        <v>5</v>
      </c>
      <c r="F31" s="22" t="s">
        <v>104</v>
      </c>
      <c r="G31" s="33" t="s">
        <v>113</v>
      </c>
      <c r="H31" s="33" t="s">
        <v>560</v>
      </c>
      <c r="I31" s="33" t="s">
        <v>85</v>
      </c>
      <c r="J31" s="33" t="s">
        <v>114</v>
      </c>
      <c r="K31" s="46" t="s">
        <v>75</v>
      </c>
      <c r="L31" s="47">
        <v>50</v>
      </c>
      <c r="M31" s="33">
        <v>21.201298000000001</v>
      </c>
      <c r="N31" s="46">
        <v>92.150024000000002</v>
      </c>
      <c r="O31" s="22" t="s">
        <v>260</v>
      </c>
      <c r="P31" s="22">
        <v>9.11</v>
      </c>
      <c r="Q31" s="22">
        <v>27</v>
      </c>
      <c r="R31" s="22">
        <v>254</v>
      </c>
      <c r="S31" s="22">
        <v>41.7</v>
      </c>
      <c r="T31" s="52">
        <v>27.8</v>
      </c>
      <c r="U31" s="37">
        <v>305</v>
      </c>
      <c r="V31" s="22">
        <v>823</v>
      </c>
      <c r="W31" s="22">
        <v>700</v>
      </c>
      <c r="X31" s="22">
        <v>32700</v>
      </c>
      <c r="Y31" s="22">
        <v>140</v>
      </c>
      <c r="Z31" s="44">
        <v>2.2499999999999999E-2</v>
      </c>
      <c r="AA31" s="45">
        <v>296</v>
      </c>
      <c r="AB31" s="45">
        <v>1040</v>
      </c>
      <c r="AC31" s="5"/>
      <c r="AD31" s="19"/>
      <c r="AE31" s="5"/>
      <c r="AF31" s="5"/>
      <c r="AG31" s="5"/>
    </row>
    <row r="32" spans="1:33" s="18" customFormat="1" hidden="1" x14ac:dyDescent="0.25">
      <c r="A32" s="22">
        <v>31</v>
      </c>
      <c r="B32" s="87" t="s">
        <v>134</v>
      </c>
      <c r="C32" s="22" t="s">
        <v>392</v>
      </c>
      <c r="D32" s="41" t="s">
        <v>441</v>
      </c>
      <c r="E32" s="22" t="s">
        <v>103</v>
      </c>
      <c r="F32" s="33" t="s">
        <v>127</v>
      </c>
      <c r="G32" s="33" t="s">
        <v>561</v>
      </c>
      <c r="H32" s="22" t="s">
        <v>128</v>
      </c>
      <c r="I32" s="22" t="s">
        <v>90</v>
      </c>
      <c r="J32" s="22" t="s">
        <v>129</v>
      </c>
      <c r="K32" s="22" t="s">
        <v>130</v>
      </c>
      <c r="L32" s="22">
        <v>180</v>
      </c>
      <c r="M32" s="22">
        <v>21.209620999999999</v>
      </c>
      <c r="N32" s="22">
        <v>92.134961000000004</v>
      </c>
      <c r="O32" s="22" t="s">
        <v>260</v>
      </c>
      <c r="P32" s="22">
        <v>7.48</v>
      </c>
      <c r="Q32" s="22">
        <v>28.2</v>
      </c>
      <c r="R32" s="22">
        <v>378</v>
      </c>
      <c r="S32" s="22">
        <v>23.2</v>
      </c>
      <c r="T32" s="52">
        <v>26.6</v>
      </c>
      <c r="U32" s="22">
        <v>115</v>
      </c>
      <c r="V32" s="22">
        <v>308</v>
      </c>
      <c r="W32" s="22">
        <v>2400</v>
      </c>
      <c r="X32" s="22">
        <v>44400</v>
      </c>
      <c r="Y32" s="22">
        <v>166.66</v>
      </c>
      <c r="Z32" s="42">
        <v>6.1000000000000004E-3</v>
      </c>
      <c r="AA32" s="43">
        <v>920</v>
      </c>
      <c r="AB32" s="43">
        <v>900</v>
      </c>
      <c r="AC32" s="5"/>
      <c r="AD32" s="19"/>
      <c r="AE32" s="5"/>
      <c r="AF32" s="5"/>
      <c r="AG32" s="5"/>
    </row>
    <row r="33" spans="1:33" hidden="1" x14ac:dyDescent="0.25">
      <c r="A33" s="22">
        <v>32</v>
      </c>
      <c r="B33" s="37" t="s">
        <v>80</v>
      </c>
      <c r="C33" s="22" t="s">
        <v>393</v>
      </c>
      <c r="D33" s="41">
        <v>45691</v>
      </c>
      <c r="E33" s="22">
        <v>9</v>
      </c>
      <c r="F33" s="33" t="s">
        <v>115</v>
      </c>
      <c r="G33" s="37" t="s">
        <v>184</v>
      </c>
      <c r="H33" s="37" t="s">
        <v>185</v>
      </c>
      <c r="I33" s="37" t="s">
        <v>87</v>
      </c>
      <c r="J33" s="37" t="s">
        <v>186</v>
      </c>
      <c r="K33" s="37" t="s">
        <v>187</v>
      </c>
      <c r="L33" s="37">
        <v>6</v>
      </c>
      <c r="M33" s="37">
        <v>21.189382999999999</v>
      </c>
      <c r="N33" s="37">
        <v>92.160342</v>
      </c>
      <c r="O33" s="22" t="s">
        <v>260</v>
      </c>
      <c r="P33" s="22">
        <v>8.7100000000000009</v>
      </c>
      <c r="Q33" s="22">
        <v>23.1</v>
      </c>
      <c r="R33" s="22">
        <v>645</v>
      </c>
      <c r="S33" s="37">
        <v>30.9</v>
      </c>
      <c r="T33" s="52">
        <v>63</v>
      </c>
      <c r="U33" s="37">
        <v>456</v>
      </c>
      <c r="V33" s="37">
        <v>1261</v>
      </c>
      <c r="W33" s="37">
        <v>0</v>
      </c>
      <c r="X33" s="22">
        <v>4300</v>
      </c>
      <c r="Y33" s="37">
        <v>250</v>
      </c>
      <c r="Z33" s="44">
        <v>2.2200000000000001E-2</v>
      </c>
      <c r="AA33" s="45">
        <v>1120</v>
      </c>
      <c r="AB33" s="45">
        <v>3280</v>
      </c>
      <c r="AC33" s="5"/>
      <c r="AD33" s="19"/>
      <c r="AE33" s="5"/>
      <c r="AF33" s="5"/>
      <c r="AG33" s="4"/>
    </row>
    <row r="34" spans="1:33" s="18" customFormat="1" hidden="1" x14ac:dyDescent="0.25">
      <c r="A34" s="22">
        <v>33</v>
      </c>
      <c r="B34" s="37" t="s">
        <v>80</v>
      </c>
      <c r="C34" s="22" t="s">
        <v>394</v>
      </c>
      <c r="D34" s="41">
        <v>45691</v>
      </c>
      <c r="E34" s="38">
        <v>9</v>
      </c>
      <c r="F34" s="38" t="s">
        <v>115</v>
      </c>
      <c r="G34" s="38" t="s">
        <v>319</v>
      </c>
      <c r="H34" s="38" t="s">
        <v>96</v>
      </c>
      <c r="I34" s="38" t="s">
        <v>87</v>
      </c>
      <c r="J34" s="38" t="s">
        <v>186</v>
      </c>
      <c r="K34" s="38" t="s">
        <v>75</v>
      </c>
      <c r="L34" s="38">
        <v>30</v>
      </c>
      <c r="M34" s="38">
        <v>21.189408</v>
      </c>
      <c r="N34" s="38">
        <v>92.16028</v>
      </c>
      <c r="O34" s="22" t="s">
        <v>260</v>
      </c>
      <c r="P34" s="22">
        <v>8.27</v>
      </c>
      <c r="Q34" s="22">
        <v>24.9</v>
      </c>
      <c r="R34" s="22">
        <v>852</v>
      </c>
      <c r="S34" s="22">
        <v>53.6</v>
      </c>
      <c r="T34" s="52">
        <v>110.6</v>
      </c>
      <c r="U34" s="37">
        <v>285</v>
      </c>
      <c r="V34" s="22">
        <v>2089</v>
      </c>
      <c r="W34" s="22">
        <v>2100</v>
      </c>
      <c r="X34" s="22">
        <v>23600</v>
      </c>
      <c r="Y34" s="22">
        <v>1000</v>
      </c>
      <c r="Z34" s="44">
        <v>3.2300000000000002E-2</v>
      </c>
      <c r="AA34" s="45">
        <v>440</v>
      </c>
      <c r="AB34" s="45">
        <v>3230</v>
      </c>
      <c r="AC34" s="5"/>
      <c r="AD34" s="19"/>
      <c r="AE34" s="5"/>
      <c r="AF34" s="5"/>
      <c r="AG34" s="5"/>
    </row>
    <row r="35" spans="1:33" s="18" customFormat="1" hidden="1" x14ac:dyDescent="0.25">
      <c r="A35" s="22">
        <v>34</v>
      </c>
      <c r="B35" s="37" t="s">
        <v>80</v>
      </c>
      <c r="C35" s="22" t="s">
        <v>395</v>
      </c>
      <c r="D35" s="41">
        <v>45691</v>
      </c>
      <c r="E35" s="38">
        <v>9</v>
      </c>
      <c r="F35" s="38" t="s">
        <v>115</v>
      </c>
      <c r="G35" s="38" t="s">
        <v>189</v>
      </c>
      <c r="H35" s="37" t="s">
        <v>190</v>
      </c>
      <c r="I35" s="38" t="s">
        <v>101</v>
      </c>
      <c r="J35" s="38" t="s">
        <v>191</v>
      </c>
      <c r="K35" s="38" t="s">
        <v>187</v>
      </c>
      <c r="L35" s="38">
        <v>6</v>
      </c>
      <c r="M35" s="38">
        <v>21.192088999999999</v>
      </c>
      <c r="N35" s="38">
        <v>92.160419000000005</v>
      </c>
      <c r="O35" s="22" t="s">
        <v>260</v>
      </c>
      <c r="P35" s="22">
        <v>8.4600000000000009</v>
      </c>
      <c r="Q35" s="22">
        <v>24.7</v>
      </c>
      <c r="R35" s="22">
        <v>861</v>
      </c>
      <c r="S35" s="22">
        <v>35.799999999999997</v>
      </c>
      <c r="T35" s="52">
        <v>90</v>
      </c>
      <c r="U35" s="37">
        <v>336</v>
      </c>
      <c r="V35" s="22">
        <v>1379</v>
      </c>
      <c r="W35" s="22">
        <v>0</v>
      </c>
      <c r="X35" s="22">
        <v>200</v>
      </c>
      <c r="Y35" s="22">
        <v>352.94</v>
      </c>
      <c r="Z35" s="44">
        <v>1.4E-3</v>
      </c>
      <c r="AA35" s="45">
        <v>440</v>
      </c>
      <c r="AB35" s="45">
        <v>3770</v>
      </c>
      <c r="AC35" s="5"/>
      <c r="AD35" s="19"/>
      <c r="AE35" s="8"/>
      <c r="AF35" s="8"/>
      <c r="AG35" s="5"/>
    </row>
    <row r="36" spans="1:33" s="18" customFormat="1" hidden="1" x14ac:dyDescent="0.25">
      <c r="A36" s="22">
        <v>35</v>
      </c>
      <c r="B36" s="37" t="s">
        <v>80</v>
      </c>
      <c r="C36" s="22" t="s">
        <v>396</v>
      </c>
      <c r="D36" s="41">
        <v>45691</v>
      </c>
      <c r="E36" s="38">
        <v>9</v>
      </c>
      <c r="F36" s="38" t="s">
        <v>115</v>
      </c>
      <c r="G36" s="38" t="s">
        <v>192</v>
      </c>
      <c r="H36" s="38" t="s">
        <v>193</v>
      </c>
      <c r="I36" s="38" t="s">
        <v>101</v>
      </c>
      <c r="J36" s="38" t="s">
        <v>129</v>
      </c>
      <c r="K36" s="38" t="s">
        <v>118</v>
      </c>
      <c r="L36" s="38">
        <v>15</v>
      </c>
      <c r="M36" s="38">
        <v>21.192350999999999</v>
      </c>
      <c r="N36" s="38">
        <v>92.159604000000002</v>
      </c>
      <c r="O36" s="22" t="s">
        <v>260</v>
      </c>
      <c r="P36" s="22">
        <v>8</v>
      </c>
      <c r="Q36" s="22">
        <v>29.1</v>
      </c>
      <c r="R36" s="22">
        <v>281</v>
      </c>
      <c r="S36" s="22">
        <v>40.5</v>
      </c>
      <c r="T36" s="52">
        <v>127</v>
      </c>
      <c r="U36" s="37">
        <v>317</v>
      </c>
      <c r="V36" s="22">
        <v>1250</v>
      </c>
      <c r="W36" s="22">
        <v>0</v>
      </c>
      <c r="X36" s="22">
        <v>100</v>
      </c>
      <c r="Y36" s="22">
        <v>266.66000000000003</v>
      </c>
      <c r="Z36" s="44">
        <v>3.2000000000000002E-3</v>
      </c>
      <c r="AA36" s="45">
        <v>200</v>
      </c>
      <c r="AB36" s="45">
        <v>5240</v>
      </c>
      <c r="AC36" s="5"/>
      <c r="AD36" s="19"/>
      <c r="AE36" s="8"/>
      <c r="AF36" s="8"/>
      <c r="AG36" s="5"/>
    </row>
    <row r="37" spans="1:33" s="18" customFormat="1" hidden="1" x14ac:dyDescent="0.25">
      <c r="A37" s="22">
        <v>36</v>
      </c>
      <c r="B37" s="37" t="s">
        <v>80</v>
      </c>
      <c r="C37" s="22" t="s">
        <v>397</v>
      </c>
      <c r="D37" s="41">
        <v>45691</v>
      </c>
      <c r="E37" s="38">
        <v>9</v>
      </c>
      <c r="F37" s="38" t="s">
        <v>115</v>
      </c>
      <c r="G37" s="38" t="s">
        <v>194</v>
      </c>
      <c r="H37" s="38" t="s">
        <v>195</v>
      </c>
      <c r="I37" s="38" t="s">
        <v>90</v>
      </c>
      <c r="J37" s="38" t="s">
        <v>196</v>
      </c>
      <c r="K37" s="38" t="s">
        <v>118</v>
      </c>
      <c r="L37" s="38">
        <v>18</v>
      </c>
      <c r="M37" s="38">
        <v>21.192612</v>
      </c>
      <c r="N37" s="38">
        <v>92.158411999999998</v>
      </c>
      <c r="O37" s="22" t="s">
        <v>260</v>
      </c>
      <c r="P37" s="22">
        <v>7.76</v>
      </c>
      <c r="Q37" s="22">
        <v>31.8</v>
      </c>
      <c r="R37" s="22">
        <v>1260</v>
      </c>
      <c r="S37" s="22">
        <v>37.6</v>
      </c>
      <c r="T37" s="52">
        <v>141.19999999999999</v>
      </c>
      <c r="U37" s="37">
        <v>247</v>
      </c>
      <c r="V37" s="22">
        <v>1306</v>
      </c>
      <c r="W37" s="22">
        <v>0</v>
      </c>
      <c r="X37" s="22">
        <v>200</v>
      </c>
      <c r="Y37" s="22">
        <v>250</v>
      </c>
      <c r="Z37" s="44">
        <v>3.3300000000000003E-2</v>
      </c>
      <c r="AA37" s="45">
        <v>360</v>
      </c>
      <c r="AB37" s="45">
        <v>5290</v>
      </c>
      <c r="AC37" s="5"/>
      <c r="AD37" s="19"/>
      <c r="AE37" s="8"/>
      <c r="AF37" s="8"/>
      <c r="AG37" s="5"/>
    </row>
    <row r="38" spans="1:33" s="18" customFormat="1" hidden="1" x14ac:dyDescent="0.25">
      <c r="A38" s="22">
        <v>37</v>
      </c>
      <c r="B38" s="37" t="s">
        <v>80</v>
      </c>
      <c r="C38" s="22" t="s">
        <v>398</v>
      </c>
      <c r="D38" s="41">
        <v>45691</v>
      </c>
      <c r="E38" s="38">
        <v>9</v>
      </c>
      <c r="F38" s="38" t="s">
        <v>115</v>
      </c>
      <c r="G38" s="38" t="s">
        <v>197</v>
      </c>
      <c r="H38" s="37" t="s">
        <v>198</v>
      </c>
      <c r="I38" s="38" t="s">
        <v>77</v>
      </c>
      <c r="J38" s="38" t="s">
        <v>199</v>
      </c>
      <c r="K38" s="38" t="s">
        <v>187</v>
      </c>
      <c r="L38" s="38">
        <v>6</v>
      </c>
      <c r="M38" s="38">
        <v>21.192226000000002</v>
      </c>
      <c r="N38" s="38">
        <v>92.157172000000003</v>
      </c>
      <c r="O38" s="22" t="s">
        <v>260</v>
      </c>
      <c r="P38" s="22">
        <v>8.81</v>
      </c>
      <c r="Q38" s="22">
        <v>26.6</v>
      </c>
      <c r="R38" s="22">
        <v>690</v>
      </c>
      <c r="S38" s="22">
        <v>12.67</v>
      </c>
      <c r="T38" s="52">
        <v>21.54</v>
      </c>
      <c r="U38" s="37">
        <v>235</v>
      </c>
      <c r="V38" s="22">
        <v>1252</v>
      </c>
      <c r="W38" s="22">
        <v>0</v>
      </c>
      <c r="X38" s="22">
        <v>40600</v>
      </c>
      <c r="Y38" s="22">
        <v>100</v>
      </c>
      <c r="Z38" s="44">
        <v>5.1200000000000002E-2</v>
      </c>
      <c r="AA38" s="45">
        <v>120</v>
      </c>
      <c r="AB38" s="45">
        <v>3050</v>
      </c>
      <c r="AC38" s="5"/>
      <c r="AD38" s="19"/>
      <c r="AE38" s="8"/>
      <c r="AF38" s="8"/>
      <c r="AG38" s="5"/>
    </row>
    <row r="39" spans="1:33" s="18" customFormat="1" hidden="1" x14ac:dyDescent="0.25">
      <c r="A39" s="22">
        <v>38</v>
      </c>
      <c r="B39" s="37" t="s">
        <v>80</v>
      </c>
      <c r="C39" s="22" t="s">
        <v>399</v>
      </c>
      <c r="D39" s="41">
        <v>45691</v>
      </c>
      <c r="E39" s="38">
        <v>6</v>
      </c>
      <c r="F39" s="38" t="s">
        <v>68</v>
      </c>
      <c r="G39" s="38" t="s">
        <v>140</v>
      </c>
      <c r="H39" s="38" t="s">
        <v>141</v>
      </c>
      <c r="I39" s="38" t="s">
        <v>90</v>
      </c>
      <c r="J39" s="38" t="s">
        <v>142</v>
      </c>
      <c r="K39" s="38" t="s">
        <v>75</v>
      </c>
      <c r="L39" s="38">
        <v>90</v>
      </c>
      <c r="M39" s="38">
        <v>21.204329999999999</v>
      </c>
      <c r="N39" s="38">
        <v>92.158478000000002</v>
      </c>
      <c r="O39" s="22" t="s">
        <v>260</v>
      </c>
      <c r="P39" s="22">
        <v>8.4700000000000006</v>
      </c>
      <c r="Q39" s="22">
        <v>27.2</v>
      </c>
      <c r="R39" s="22">
        <v>1020</v>
      </c>
      <c r="S39" s="22">
        <v>26</v>
      </c>
      <c r="T39" s="52">
        <v>106</v>
      </c>
      <c r="U39" s="37">
        <v>270</v>
      </c>
      <c r="V39" s="22">
        <v>1144</v>
      </c>
      <c r="W39" s="22">
        <v>700</v>
      </c>
      <c r="X39" s="22">
        <v>1500</v>
      </c>
      <c r="Y39" s="22">
        <v>50</v>
      </c>
      <c r="Z39" s="44">
        <v>4.8999999999999998E-3</v>
      </c>
      <c r="AA39" s="45">
        <v>40</v>
      </c>
      <c r="AB39" s="45">
        <v>4080</v>
      </c>
      <c r="AC39" s="5"/>
      <c r="AD39" s="19"/>
      <c r="AE39" s="8"/>
      <c r="AF39" s="8"/>
      <c r="AG39" s="5"/>
    </row>
    <row r="40" spans="1:33" s="18" customFormat="1" hidden="1" x14ac:dyDescent="0.25">
      <c r="A40" s="22">
        <v>39</v>
      </c>
      <c r="B40" s="37" t="s">
        <v>80</v>
      </c>
      <c r="C40" s="22" t="s">
        <v>400</v>
      </c>
      <c r="D40" s="41">
        <v>45691</v>
      </c>
      <c r="E40" s="38">
        <v>6</v>
      </c>
      <c r="F40" s="38" t="s">
        <v>68</v>
      </c>
      <c r="G40" s="38" t="s">
        <v>145</v>
      </c>
      <c r="H40" s="38" t="s">
        <v>146</v>
      </c>
      <c r="I40" s="38" t="s">
        <v>69</v>
      </c>
      <c r="J40" s="38" t="s">
        <v>230</v>
      </c>
      <c r="K40" s="38" t="s">
        <v>75</v>
      </c>
      <c r="L40" s="38">
        <v>90</v>
      </c>
      <c r="M40" s="38">
        <v>21.201777</v>
      </c>
      <c r="N40" s="38">
        <v>92.158191000000002</v>
      </c>
      <c r="O40" s="22" t="s">
        <v>260</v>
      </c>
      <c r="P40" s="22">
        <v>8.74</v>
      </c>
      <c r="Q40" s="22">
        <v>26.9</v>
      </c>
      <c r="R40" s="22">
        <v>1010</v>
      </c>
      <c r="S40" s="22">
        <v>63.7</v>
      </c>
      <c r="T40" s="52">
        <v>107.2</v>
      </c>
      <c r="U40" s="37">
        <v>183</v>
      </c>
      <c r="V40" s="22">
        <v>1028</v>
      </c>
      <c r="W40" s="22">
        <v>0</v>
      </c>
      <c r="X40" s="22">
        <v>200</v>
      </c>
      <c r="Y40" s="22">
        <v>233.33</v>
      </c>
      <c r="Z40" s="44">
        <v>3.0800000000000001E-2</v>
      </c>
      <c r="AA40" s="45">
        <v>360</v>
      </c>
      <c r="AB40" s="45">
        <v>4020</v>
      </c>
      <c r="AC40" s="5"/>
      <c r="AD40" s="19"/>
      <c r="AE40" s="19"/>
      <c r="AF40" s="19"/>
      <c r="AG40" s="5"/>
    </row>
    <row r="41" spans="1:33" s="18" customFormat="1" hidden="1" x14ac:dyDescent="0.25">
      <c r="A41" s="22">
        <v>40</v>
      </c>
      <c r="B41" s="37" t="s">
        <v>80</v>
      </c>
      <c r="C41" s="22" t="s">
        <v>401</v>
      </c>
      <c r="D41" s="41">
        <v>45691</v>
      </c>
      <c r="E41" s="38">
        <v>6</v>
      </c>
      <c r="F41" s="38" t="s">
        <v>68</v>
      </c>
      <c r="G41" s="38" t="s">
        <v>143</v>
      </c>
      <c r="H41" s="38" t="s">
        <v>144</v>
      </c>
      <c r="I41" s="38" t="s">
        <v>77</v>
      </c>
      <c r="J41" s="38" t="s">
        <v>83</v>
      </c>
      <c r="K41" s="38" t="s">
        <v>75</v>
      </c>
      <c r="L41" s="38">
        <v>90</v>
      </c>
      <c r="M41" s="38">
        <v>21.203661</v>
      </c>
      <c r="N41" s="38">
        <v>92.156087999999997</v>
      </c>
      <c r="O41" s="22" t="s">
        <v>260</v>
      </c>
      <c r="P41" s="22">
        <v>9.07</v>
      </c>
      <c r="Q41" s="22">
        <v>26.6</v>
      </c>
      <c r="R41" s="22">
        <v>174</v>
      </c>
      <c r="S41" s="22">
        <v>23.5</v>
      </c>
      <c r="T41" s="52">
        <v>67</v>
      </c>
      <c r="U41" s="37">
        <v>151</v>
      </c>
      <c r="V41" s="22">
        <v>1113</v>
      </c>
      <c r="W41" s="22">
        <v>2100</v>
      </c>
      <c r="X41" s="22">
        <v>9600</v>
      </c>
      <c r="Y41" s="22">
        <v>200</v>
      </c>
      <c r="Z41" s="44">
        <v>4.4699999999999997E-2</v>
      </c>
      <c r="AA41" s="45">
        <v>240</v>
      </c>
      <c r="AB41" s="45">
        <v>3630</v>
      </c>
      <c r="AC41" s="5"/>
      <c r="AD41" s="19"/>
      <c r="AE41" s="19"/>
      <c r="AF41" s="19"/>
      <c r="AG41" s="5"/>
    </row>
    <row r="42" spans="1:33" s="18" customFormat="1" hidden="1" x14ac:dyDescent="0.25">
      <c r="A42" s="22">
        <v>41</v>
      </c>
      <c r="B42" s="37" t="s">
        <v>80</v>
      </c>
      <c r="C42" s="22" t="s">
        <v>402</v>
      </c>
      <c r="D42" s="41">
        <v>45691</v>
      </c>
      <c r="E42" s="38">
        <v>6</v>
      </c>
      <c r="F42" s="38" t="s">
        <v>68</v>
      </c>
      <c r="G42" s="38" t="s">
        <v>147</v>
      </c>
      <c r="H42" s="38" t="s">
        <v>148</v>
      </c>
      <c r="I42" s="38" t="s">
        <v>101</v>
      </c>
      <c r="J42" s="38" t="s">
        <v>205</v>
      </c>
      <c r="K42" s="38" t="s">
        <v>75</v>
      </c>
      <c r="L42" s="38">
        <v>90</v>
      </c>
      <c r="M42" s="38">
        <v>21.206433000000001</v>
      </c>
      <c r="N42" s="38">
        <v>92.156330999999994</v>
      </c>
      <c r="O42" s="22" t="s">
        <v>260</v>
      </c>
      <c r="P42" s="37">
        <v>8.74</v>
      </c>
      <c r="Q42" s="37">
        <v>28</v>
      </c>
      <c r="R42" s="37">
        <v>858</v>
      </c>
      <c r="S42" s="37">
        <v>60.8</v>
      </c>
      <c r="T42" s="51">
        <v>89.6</v>
      </c>
      <c r="U42" s="37">
        <v>110</v>
      </c>
      <c r="V42" s="22">
        <v>1066</v>
      </c>
      <c r="W42" s="22">
        <v>1500</v>
      </c>
      <c r="X42" s="37">
        <v>5600</v>
      </c>
      <c r="Y42" s="22">
        <v>200</v>
      </c>
      <c r="Z42" s="44">
        <v>2.5100000000000001E-2</v>
      </c>
      <c r="AA42" s="45">
        <v>40</v>
      </c>
      <c r="AB42" s="45">
        <v>3570</v>
      </c>
      <c r="AC42" s="5"/>
      <c r="AD42" s="19"/>
      <c r="AE42" s="19"/>
      <c r="AF42" s="19"/>
      <c r="AG42" s="5"/>
    </row>
    <row r="43" spans="1:33" s="18" customFormat="1" x14ac:dyDescent="0.25">
      <c r="A43" s="22">
        <v>42</v>
      </c>
      <c r="B43" s="22" t="s">
        <v>80</v>
      </c>
      <c r="C43" s="22" t="s">
        <v>403</v>
      </c>
      <c r="D43" s="41">
        <v>45691</v>
      </c>
      <c r="E43" s="22" t="s">
        <v>103</v>
      </c>
      <c r="F43" s="22" t="s">
        <v>104</v>
      </c>
      <c r="G43" s="22" t="s">
        <v>562</v>
      </c>
      <c r="H43" s="22" t="s">
        <v>105</v>
      </c>
      <c r="I43" s="22"/>
      <c r="J43" s="22"/>
      <c r="K43" s="22" t="s">
        <v>540</v>
      </c>
      <c r="L43" s="22">
        <v>700</v>
      </c>
      <c r="M43" s="22">
        <v>21.212886109999999</v>
      </c>
      <c r="N43" s="22">
        <v>92.139147219999998</v>
      </c>
      <c r="O43" s="22" t="s">
        <v>260</v>
      </c>
      <c r="P43" s="22">
        <v>8.69</v>
      </c>
      <c r="Q43" s="22">
        <v>26.5</v>
      </c>
      <c r="R43" s="22">
        <v>584</v>
      </c>
      <c r="S43" s="22">
        <v>182</v>
      </c>
      <c r="T43" s="52">
        <v>23.4</v>
      </c>
      <c r="U43" s="22">
        <v>126</v>
      </c>
      <c r="V43" s="22">
        <v>545</v>
      </c>
      <c r="W43" s="22">
        <v>1100</v>
      </c>
      <c r="X43" s="22">
        <v>27500</v>
      </c>
      <c r="Y43" s="22">
        <v>50</v>
      </c>
      <c r="Z43" s="42">
        <v>5.5E-2</v>
      </c>
      <c r="AA43" s="43">
        <v>720</v>
      </c>
      <c r="AB43" s="43">
        <v>2210</v>
      </c>
      <c r="AC43" s="5"/>
      <c r="AD43" s="19"/>
      <c r="AE43" s="19"/>
      <c r="AF43" s="19"/>
      <c r="AG43" s="5"/>
    </row>
    <row r="44" spans="1:33" s="18" customFormat="1" hidden="1" x14ac:dyDescent="0.25">
      <c r="A44" s="22">
        <v>43</v>
      </c>
      <c r="B44" s="22" t="s">
        <v>151</v>
      </c>
      <c r="C44" s="22" t="s">
        <v>404</v>
      </c>
      <c r="D44" s="41">
        <v>45719</v>
      </c>
      <c r="E44" s="38" t="s">
        <v>150</v>
      </c>
      <c r="F44" s="38" t="s">
        <v>68</v>
      </c>
      <c r="G44" s="38" t="s">
        <v>153</v>
      </c>
      <c r="H44" s="38" t="s">
        <v>563</v>
      </c>
      <c r="I44" s="38" t="s">
        <v>90</v>
      </c>
      <c r="J44" s="38" t="s">
        <v>154</v>
      </c>
      <c r="K44" s="38" t="s">
        <v>75</v>
      </c>
      <c r="L44" s="38">
        <v>50</v>
      </c>
      <c r="M44" s="38">
        <v>21.19652</v>
      </c>
      <c r="N44" s="38">
        <v>92.161432000000005</v>
      </c>
      <c r="O44" s="22" t="s">
        <v>260</v>
      </c>
      <c r="P44" s="37">
        <v>8.69</v>
      </c>
      <c r="Q44" s="37">
        <v>26.3</v>
      </c>
      <c r="R44" s="37">
        <v>195</v>
      </c>
      <c r="S44" s="37">
        <v>11.4</v>
      </c>
      <c r="T44" s="51">
        <v>3.92</v>
      </c>
      <c r="U44" s="37">
        <v>396</v>
      </c>
      <c r="V44" s="22">
        <v>748</v>
      </c>
      <c r="W44" s="22">
        <v>200</v>
      </c>
      <c r="X44" s="37">
        <v>1100</v>
      </c>
      <c r="Y44" s="22">
        <v>250</v>
      </c>
      <c r="Z44" s="44">
        <v>2.0500000000000001E-2</v>
      </c>
      <c r="AA44" s="45">
        <v>352</v>
      </c>
      <c r="AB44" s="45">
        <v>3400</v>
      </c>
      <c r="AC44" s="5"/>
      <c r="AD44" s="19"/>
      <c r="AE44" s="5"/>
      <c r="AF44" s="5"/>
      <c r="AG44" s="5"/>
    </row>
    <row r="45" spans="1:33" hidden="1" x14ac:dyDescent="0.25">
      <c r="A45" s="22">
        <v>44</v>
      </c>
      <c r="B45" s="22" t="s">
        <v>151</v>
      </c>
      <c r="C45" s="22" t="s">
        <v>405</v>
      </c>
      <c r="D45" s="41">
        <v>45719</v>
      </c>
      <c r="E45" s="33" t="s">
        <v>150</v>
      </c>
      <c r="F45" s="33" t="s">
        <v>68</v>
      </c>
      <c r="G45" s="38" t="s">
        <v>564</v>
      </c>
      <c r="H45" s="33" t="s">
        <v>565</v>
      </c>
      <c r="I45" s="33" t="s">
        <v>90</v>
      </c>
      <c r="J45" s="33" t="s">
        <v>155</v>
      </c>
      <c r="K45" s="33" t="s">
        <v>71</v>
      </c>
      <c r="L45" s="33">
        <v>25</v>
      </c>
      <c r="M45" s="33">
        <v>21.199784999999999</v>
      </c>
      <c r="N45" s="33">
        <v>92.160228000000004</v>
      </c>
      <c r="O45" s="22" t="s">
        <v>260</v>
      </c>
      <c r="P45" s="37">
        <v>8.1</v>
      </c>
      <c r="Q45" s="37">
        <v>27.2</v>
      </c>
      <c r="R45" s="37">
        <v>302</v>
      </c>
      <c r="S45" s="37">
        <v>29.8</v>
      </c>
      <c r="T45" s="51">
        <v>15.28</v>
      </c>
      <c r="U45" s="37">
        <v>119</v>
      </c>
      <c r="V45" s="37">
        <v>1442</v>
      </c>
      <c r="W45" s="37">
        <v>0</v>
      </c>
      <c r="X45" s="37">
        <v>3900</v>
      </c>
      <c r="Y45" s="37">
        <v>200</v>
      </c>
      <c r="Z45" s="44">
        <v>1.9900000000000001E-2</v>
      </c>
      <c r="AA45" s="45">
        <v>640</v>
      </c>
      <c r="AB45" s="45">
        <v>3400</v>
      </c>
      <c r="AC45" s="5"/>
      <c r="AD45" s="19"/>
      <c r="AE45" s="8"/>
      <c r="AF45" s="8"/>
      <c r="AG45" s="4"/>
    </row>
    <row r="46" spans="1:33" hidden="1" x14ac:dyDescent="0.25">
      <c r="A46" s="22">
        <v>45</v>
      </c>
      <c r="B46" s="22" t="s">
        <v>151</v>
      </c>
      <c r="C46" s="22" t="s">
        <v>406</v>
      </c>
      <c r="D46" s="41">
        <v>45719</v>
      </c>
      <c r="E46" s="33" t="s">
        <v>150</v>
      </c>
      <c r="F46" s="33" t="s">
        <v>68</v>
      </c>
      <c r="G46" s="38" t="s">
        <v>567</v>
      </c>
      <c r="H46" s="38" t="s">
        <v>76</v>
      </c>
      <c r="I46" s="38" t="s">
        <v>85</v>
      </c>
      <c r="J46" s="38" t="s">
        <v>568</v>
      </c>
      <c r="K46" s="38" t="s">
        <v>79</v>
      </c>
      <c r="L46" s="38">
        <v>25</v>
      </c>
      <c r="M46" s="38">
        <v>21.198533000000001</v>
      </c>
      <c r="N46" s="38">
        <v>92.164278999999993</v>
      </c>
      <c r="O46" s="22" t="s">
        <v>260</v>
      </c>
      <c r="P46" s="37">
        <v>8.5299999999999994</v>
      </c>
      <c r="Q46" s="37">
        <v>25.5</v>
      </c>
      <c r="R46" s="37">
        <v>350.7</v>
      </c>
      <c r="S46" s="37">
        <v>24.5</v>
      </c>
      <c r="T46" s="51">
        <v>9.02</v>
      </c>
      <c r="U46" s="37">
        <v>106</v>
      </c>
      <c r="V46" s="37">
        <v>258</v>
      </c>
      <c r="W46" s="37">
        <v>200</v>
      </c>
      <c r="X46" s="37">
        <v>19500</v>
      </c>
      <c r="Y46" s="37">
        <v>40</v>
      </c>
      <c r="Z46" s="44">
        <v>1.2E-2</v>
      </c>
      <c r="AA46" s="45">
        <v>200</v>
      </c>
      <c r="AB46" s="45">
        <v>1250</v>
      </c>
      <c r="AC46" s="5"/>
      <c r="AD46" s="19"/>
      <c r="AE46" s="4"/>
      <c r="AF46" s="4"/>
      <c r="AG46" s="4"/>
    </row>
    <row r="47" spans="1:33" hidden="1" x14ac:dyDescent="0.25">
      <c r="A47" s="22">
        <v>46</v>
      </c>
      <c r="B47" s="22" t="s">
        <v>151</v>
      </c>
      <c r="C47" s="22" t="s">
        <v>407</v>
      </c>
      <c r="D47" s="41">
        <v>45719</v>
      </c>
      <c r="E47" s="33" t="s">
        <v>150</v>
      </c>
      <c r="F47" s="33" t="s">
        <v>68</v>
      </c>
      <c r="G47" s="38" t="s">
        <v>570</v>
      </c>
      <c r="H47" s="38" t="s">
        <v>571</v>
      </c>
      <c r="I47" s="38" t="s">
        <v>77</v>
      </c>
      <c r="J47" s="38" t="s">
        <v>572</v>
      </c>
      <c r="K47" s="38" t="s">
        <v>79</v>
      </c>
      <c r="L47" s="38">
        <v>25</v>
      </c>
      <c r="M47" s="38">
        <v>21.194800999999998</v>
      </c>
      <c r="N47" s="38">
        <v>92.163267000000005</v>
      </c>
      <c r="O47" s="22" t="s">
        <v>260</v>
      </c>
      <c r="P47" s="37">
        <v>8.0500000000000007</v>
      </c>
      <c r="Q47" s="37">
        <v>25.9</v>
      </c>
      <c r="R47" s="37">
        <v>401</v>
      </c>
      <c r="S47" s="37">
        <v>17</v>
      </c>
      <c r="T47" s="51">
        <v>24.6</v>
      </c>
      <c r="U47" s="37">
        <v>226</v>
      </c>
      <c r="V47" s="37">
        <v>1090</v>
      </c>
      <c r="W47" s="37">
        <v>200</v>
      </c>
      <c r="X47" s="37">
        <v>1100</v>
      </c>
      <c r="Y47" s="37">
        <v>200</v>
      </c>
      <c r="Z47" s="44">
        <v>2.2100000000000002E-2</v>
      </c>
      <c r="AA47" s="45">
        <v>520</v>
      </c>
      <c r="AB47" s="45">
        <v>4450</v>
      </c>
      <c r="AC47" s="5"/>
      <c r="AD47" s="19"/>
      <c r="AE47" s="4"/>
      <c r="AF47" s="4"/>
      <c r="AG47" s="4"/>
    </row>
    <row r="48" spans="1:33" hidden="1" x14ac:dyDescent="0.25">
      <c r="A48" s="22">
        <v>47</v>
      </c>
      <c r="B48" s="22" t="s">
        <v>151</v>
      </c>
      <c r="C48" s="22" t="s">
        <v>408</v>
      </c>
      <c r="D48" s="41">
        <v>45719</v>
      </c>
      <c r="E48" s="33" t="s">
        <v>150</v>
      </c>
      <c r="F48" s="33" t="s">
        <v>68</v>
      </c>
      <c r="G48" s="38" t="s">
        <v>566</v>
      </c>
      <c r="H48" s="38" t="s">
        <v>573</v>
      </c>
      <c r="I48" s="38" t="s">
        <v>87</v>
      </c>
      <c r="J48" s="38" t="s">
        <v>574</v>
      </c>
      <c r="K48" s="38" t="s">
        <v>75</v>
      </c>
      <c r="L48" s="38">
        <v>30</v>
      </c>
      <c r="M48" s="38">
        <v>21.197503000000001</v>
      </c>
      <c r="N48" s="38">
        <v>92.162577999999996</v>
      </c>
      <c r="O48" s="22" t="s">
        <v>260</v>
      </c>
      <c r="P48" s="37">
        <v>8.19</v>
      </c>
      <c r="Q48" s="37">
        <v>29.3</v>
      </c>
      <c r="R48" s="37">
        <v>101</v>
      </c>
      <c r="S48" s="37">
        <v>24</v>
      </c>
      <c r="T48" s="51">
        <v>9.3000000000000007</v>
      </c>
      <c r="U48" s="37">
        <v>301</v>
      </c>
      <c r="V48" s="37">
        <v>856</v>
      </c>
      <c r="W48" s="37">
        <v>900</v>
      </c>
      <c r="X48" s="37">
        <v>7500</v>
      </c>
      <c r="Y48" s="37">
        <v>150</v>
      </c>
      <c r="Z48" s="44">
        <v>2.0299999999999999E-2</v>
      </c>
      <c r="AA48" s="45">
        <v>1080</v>
      </c>
      <c r="AB48" s="45">
        <v>3910</v>
      </c>
      <c r="AC48" s="5"/>
      <c r="AD48" s="19"/>
      <c r="AE48" s="4"/>
      <c r="AF48" s="4"/>
      <c r="AG48" s="4"/>
    </row>
    <row r="49" spans="1:33" hidden="1" x14ac:dyDescent="0.25">
      <c r="A49" s="22">
        <v>48</v>
      </c>
      <c r="B49" s="22" t="s">
        <v>151</v>
      </c>
      <c r="C49" s="22" t="s">
        <v>409</v>
      </c>
      <c r="D49" s="41">
        <v>45719</v>
      </c>
      <c r="E49" s="33" t="s">
        <v>150</v>
      </c>
      <c r="F49" s="33" t="s">
        <v>68</v>
      </c>
      <c r="G49" s="38" t="s">
        <v>575</v>
      </c>
      <c r="H49" s="38" t="s">
        <v>152</v>
      </c>
      <c r="I49" s="38" t="s">
        <v>87</v>
      </c>
      <c r="J49" s="38" t="s">
        <v>576</v>
      </c>
      <c r="K49" s="38" t="s">
        <v>71</v>
      </c>
      <c r="L49" s="38">
        <v>15</v>
      </c>
      <c r="M49" s="38">
        <v>21.197489999999998</v>
      </c>
      <c r="N49" s="38">
        <v>92.165559999999999</v>
      </c>
      <c r="O49" s="22" t="s">
        <v>260</v>
      </c>
      <c r="P49" s="22">
        <v>8.84</v>
      </c>
      <c r="Q49" s="22">
        <v>26.8</v>
      </c>
      <c r="R49" s="22">
        <v>365</v>
      </c>
      <c r="S49" s="22">
        <v>15.6</v>
      </c>
      <c r="T49" s="52">
        <v>0.22</v>
      </c>
      <c r="U49" s="37">
        <v>212</v>
      </c>
      <c r="V49" s="37">
        <v>881</v>
      </c>
      <c r="W49" s="37">
        <v>0</v>
      </c>
      <c r="X49" s="22">
        <v>11600</v>
      </c>
      <c r="Y49" s="37">
        <v>550</v>
      </c>
      <c r="Z49" s="44">
        <v>1.8200000000000001E-2</v>
      </c>
      <c r="AA49" s="45">
        <v>640</v>
      </c>
      <c r="AB49" s="45">
        <v>2630</v>
      </c>
      <c r="AC49" s="5"/>
      <c r="AD49" s="19"/>
      <c r="AE49" s="4"/>
      <c r="AF49" s="4"/>
      <c r="AG49" s="4"/>
    </row>
    <row r="50" spans="1:33" s="18" customFormat="1" hidden="1" x14ac:dyDescent="0.25">
      <c r="A50" s="22">
        <v>49</v>
      </c>
      <c r="B50" s="22" t="s">
        <v>151</v>
      </c>
      <c r="C50" s="22" t="s">
        <v>410</v>
      </c>
      <c r="D50" s="41">
        <v>45719</v>
      </c>
      <c r="E50" s="22" t="s">
        <v>150</v>
      </c>
      <c r="F50" s="22" t="s">
        <v>68</v>
      </c>
      <c r="G50" s="22" t="s">
        <v>569</v>
      </c>
      <c r="H50" s="22" t="s">
        <v>577</v>
      </c>
      <c r="I50" s="22" t="s">
        <v>69</v>
      </c>
      <c r="J50" s="22" t="s">
        <v>578</v>
      </c>
      <c r="K50" s="86" t="s">
        <v>75</v>
      </c>
      <c r="L50" s="55">
        <v>50</v>
      </c>
      <c r="M50" s="22">
        <v>21.198430999999999</v>
      </c>
      <c r="N50" s="86">
        <v>92.166825000000003</v>
      </c>
      <c r="O50" s="22" t="s">
        <v>260</v>
      </c>
      <c r="P50" s="22">
        <v>8.49</v>
      </c>
      <c r="Q50" s="22">
        <v>24.9</v>
      </c>
      <c r="R50" s="22">
        <v>321</v>
      </c>
      <c r="S50" s="22">
        <v>14.6</v>
      </c>
      <c r="T50" s="52">
        <v>1.6</v>
      </c>
      <c r="U50" s="22">
        <v>146</v>
      </c>
      <c r="V50" s="22">
        <v>801</v>
      </c>
      <c r="W50" s="22">
        <v>400</v>
      </c>
      <c r="X50" s="22">
        <v>11300</v>
      </c>
      <c r="Y50" s="22">
        <v>100</v>
      </c>
      <c r="Z50" s="42">
        <v>1.4E-2</v>
      </c>
      <c r="AA50" s="43">
        <v>40</v>
      </c>
      <c r="AB50" s="43">
        <v>2270</v>
      </c>
      <c r="AC50" s="5"/>
      <c r="AD50" s="19"/>
      <c r="AE50" s="5"/>
      <c r="AF50" s="5"/>
      <c r="AG50" s="5"/>
    </row>
    <row r="51" spans="1:33" s="18" customFormat="1" hidden="1" x14ac:dyDescent="0.25">
      <c r="A51" s="22">
        <v>50</v>
      </c>
      <c r="B51" s="22" t="s">
        <v>110</v>
      </c>
      <c r="C51" s="22" t="s">
        <v>411</v>
      </c>
      <c r="D51" s="41">
        <v>45750</v>
      </c>
      <c r="E51" s="38">
        <v>10</v>
      </c>
      <c r="F51" s="38" t="s">
        <v>115</v>
      </c>
      <c r="G51" s="38" t="s">
        <v>162</v>
      </c>
      <c r="H51" s="38" t="s">
        <v>163</v>
      </c>
      <c r="I51" s="38" t="s">
        <v>85</v>
      </c>
      <c r="J51" s="38" t="s">
        <v>164</v>
      </c>
      <c r="K51" s="39" t="s">
        <v>118</v>
      </c>
      <c r="L51" s="40">
        <v>18</v>
      </c>
      <c r="M51" s="39">
        <v>21.187698000000001</v>
      </c>
      <c r="N51" s="39">
        <v>92.151711000000006</v>
      </c>
      <c r="O51" s="22" t="s">
        <v>260</v>
      </c>
      <c r="P51" s="22">
        <v>8.17</v>
      </c>
      <c r="Q51" s="22">
        <v>25.9</v>
      </c>
      <c r="R51" s="22">
        <v>250.1</v>
      </c>
      <c r="S51" s="22">
        <v>12</v>
      </c>
      <c r="T51" s="52">
        <v>0.432</v>
      </c>
      <c r="U51" s="37">
        <v>102</v>
      </c>
      <c r="V51" s="22">
        <v>496</v>
      </c>
      <c r="W51" s="22">
        <v>0</v>
      </c>
      <c r="X51" s="22">
        <v>1100</v>
      </c>
      <c r="Y51" s="22">
        <v>50</v>
      </c>
      <c r="Z51" s="42">
        <v>2.4299999999999999E-2</v>
      </c>
      <c r="AA51" s="43">
        <v>400</v>
      </c>
      <c r="AB51" s="43">
        <v>3710</v>
      </c>
      <c r="AC51" s="5"/>
      <c r="AD51" s="19"/>
      <c r="AE51" s="5"/>
      <c r="AF51" s="5"/>
      <c r="AG51" s="5"/>
    </row>
    <row r="52" spans="1:33" s="18" customFormat="1" hidden="1" x14ac:dyDescent="0.25">
      <c r="A52" s="22">
        <v>51</v>
      </c>
      <c r="B52" s="22" t="s">
        <v>110</v>
      </c>
      <c r="C52" s="22" t="s">
        <v>412</v>
      </c>
      <c r="D52" s="41">
        <v>45750</v>
      </c>
      <c r="E52" s="38">
        <v>10</v>
      </c>
      <c r="F52" s="38" t="s">
        <v>115</v>
      </c>
      <c r="G52" s="38" t="s">
        <v>158</v>
      </c>
      <c r="H52" s="38" t="s">
        <v>159</v>
      </c>
      <c r="I52" s="38" t="s">
        <v>87</v>
      </c>
      <c r="J52" s="38" t="s">
        <v>546</v>
      </c>
      <c r="K52" s="39" t="s">
        <v>118</v>
      </c>
      <c r="L52" s="40">
        <v>12</v>
      </c>
      <c r="M52" s="38">
        <v>21.187123</v>
      </c>
      <c r="N52" s="39">
        <v>92.157577000000003</v>
      </c>
      <c r="O52" s="22" t="s">
        <v>260</v>
      </c>
      <c r="P52" s="22">
        <v>7.8</v>
      </c>
      <c r="Q52" s="22">
        <v>25.8</v>
      </c>
      <c r="R52" s="22">
        <v>211.5</v>
      </c>
      <c r="S52" s="22">
        <v>20.6</v>
      </c>
      <c r="T52" s="52">
        <v>13.41</v>
      </c>
      <c r="U52" s="37">
        <v>42</v>
      </c>
      <c r="V52" s="22">
        <v>161</v>
      </c>
      <c r="W52" s="22">
        <v>0</v>
      </c>
      <c r="X52" s="22">
        <v>700</v>
      </c>
      <c r="Y52" s="22">
        <v>20</v>
      </c>
      <c r="Z52" s="42">
        <v>2.3900000000000001E-2</v>
      </c>
      <c r="AA52" s="43">
        <v>160</v>
      </c>
      <c r="AB52" s="43">
        <v>1810</v>
      </c>
      <c r="AC52" s="5"/>
      <c r="AD52" s="19"/>
      <c r="AE52" s="5"/>
      <c r="AF52" s="5"/>
      <c r="AG52" s="5"/>
    </row>
    <row r="53" spans="1:33" s="18" customFormat="1" hidden="1" x14ac:dyDescent="0.25">
      <c r="A53" s="22">
        <v>52</v>
      </c>
      <c r="B53" s="22" t="s">
        <v>110</v>
      </c>
      <c r="C53" s="22" t="s">
        <v>413</v>
      </c>
      <c r="D53" s="41">
        <v>45750</v>
      </c>
      <c r="E53" s="38">
        <v>10</v>
      </c>
      <c r="F53" s="38" t="s">
        <v>115</v>
      </c>
      <c r="G53" s="38" t="s">
        <v>160</v>
      </c>
      <c r="H53" s="38" t="s">
        <v>579</v>
      </c>
      <c r="I53" s="38" t="s">
        <v>77</v>
      </c>
      <c r="J53" s="38" t="s">
        <v>161</v>
      </c>
      <c r="K53" s="39" t="s">
        <v>118</v>
      </c>
      <c r="L53" s="40">
        <v>12</v>
      </c>
      <c r="M53" s="38">
        <v>21.190014000000001</v>
      </c>
      <c r="N53" s="39">
        <v>92.154647999999995</v>
      </c>
      <c r="O53" s="22" t="s">
        <v>260</v>
      </c>
      <c r="P53" s="22">
        <v>7.83</v>
      </c>
      <c r="Q53" s="22">
        <v>27.5</v>
      </c>
      <c r="R53" s="22">
        <v>241.6</v>
      </c>
      <c r="S53" s="22">
        <v>33.5</v>
      </c>
      <c r="T53" s="52">
        <v>15.78</v>
      </c>
      <c r="U53" s="37">
        <v>311</v>
      </c>
      <c r="V53" s="22">
        <v>881</v>
      </c>
      <c r="W53" s="22">
        <v>300</v>
      </c>
      <c r="X53" s="22">
        <v>1700</v>
      </c>
      <c r="Y53" s="22">
        <v>250</v>
      </c>
      <c r="Z53" s="42">
        <v>8.0000000000000002E-3</v>
      </c>
      <c r="AA53" s="43">
        <v>840</v>
      </c>
      <c r="AB53" s="43">
        <v>3430</v>
      </c>
      <c r="AC53" s="5"/>
      <c r="AD53" s="19"/>
      <c r="AE53" s="5"/>
      <c r="AF53" s="5"/>
      <c r="AG53" s="5"/>
    </row>
    <row r="54" spans="1:33" s="18" customFormat="1" hidden="1" x14ac:dyDescent="0.25">
      <c r="A54" s="22">
        <v>53</v>
      </c>
      <c r="B54" s="22" t="s">
        <v>258</v>
      </c>
      <c r="C54" s="22" t="s">
        <v>414</v>
      </c>
      <c r="D54" s="41">
        <v>45750</v>
      </c>
      <c r="E54" s="38">
        <v>10</v>
      </c>
      <c r="F54" s="38" t="s">
        <v>115</v>
      </c>
      <c r="G54" s="38" t="s">
        <v>580</v>
      </c>
      <c r="H54" s="38" t="s">
        <v>581</v>
      </c>
      <c r="I54" s="38" t="s">
        <v>90</v>
      </c>
      <c r="J54" s="38" t="s">
        <v>156</v>
      </c>
      <c r="K54" s="38" t="s">
        <v>108</v>
      </c>
      <c r="L54" s="38">
        <v>19</v>
      </c>
      <c r="M54" s="38">
        <v>21.194369999999999</v>
      </c>
      <c r="N54" s="38">
        <v>92.153146000000007</v>
      </c>
      <c r="O54" s="22" t="s">
        <v>260</v>
      </c>
      <c r="P54" s="22">
        <v>9.25</v>
      </c>
      <c r="Q54" s="22">
        <v>28</v>
      </c>
      <c r="R54" s="22">
        <v>381.9</v>
      </c>
      <c r="S54" s="22">
        <v>18</v>
      </c>
      <c r="T54" s="52">
        <v>11.32</v>
      </c>
      <c r="U54" s="37">
        <v>406</v>
      </c>
      <c r="V54" s="22">
        <v>1219</v>
      </c>
      <c r="W54" s="22">
        <v>1600</v>
      </c>
      <c r="X54" s="22">
        <v>4700</v>
      </c>
      <c r="Y54" s="22">
        <v>100</v>
      </c>
      <c r="Z54" s="42">
        <v>1.7999999999999999E-2</v>
      </c>
      <c r="AA54" s="43">
        <v>2320</v>
      </c>
      <c r="AB54" s="43">
        <v>3120</v>
      </c>
      <c r="AC54" s="5"/>
      <c r="AD54" s="19"/>
      <c r="AE54" s="5"/>
      <c r="AF54" s="5"/>
      <c r="AG54" s="5"/>
    </row>
    <row r="55" spans="1:33" s="18" customFormat="1" hidden="1" x14ac:dyDescent="0.25">
      <c r="A55" s="22">
        <v>54</v>
      </c>
      <c r="B55" s="22" t="s">
        <v>151</v>
      </c>
      <c r="C55" s="22" t="s">
        <v>415</v>
      </c>
      <c r="D55" s="41">
        <v>45750</v>
      </c>
      <c r="E55" s="38">
        <v>10</v>
      </c>
      <c r="F55" s="38" t="s">
        <v>115</v>
      </c>
      <c r="G55" s="38" t="s">
        <v>583</v>
      </c>
      <c r="H55" s="38" t="s">
        <v>584</v>
      </c>
      <c r="I55" s="38" t="s">
        <v>101</v>
      </c>
      <c r="J55" s="38" t="s">
        <v>585</v>
      </c>
      <c r="K55" s="38" t="s">
        <v>118</v>
      </c>
      <c r="L55" s="38">
        <v>12</v>
      </c>
      <c r="M55" s="38">
        <v>21.192665000000002</v>
      </c>
      <c r="N55" s="38">
        <v>92.153351999999998</v>
      </c>
      <c r="O55" s="22" t="s">
        <v>260</v>
      </c>
      <c r="P55" s="22">
        <v>8.19</v>
      </c>
      <c r="Q55" s="22">
        <v>29.3</v>
      </c>
      <c r="R55" s="22">
        <v>260</v>
      </c>
      <c r="S55" s="22">
        <v>20.3</v>
      </c>
      <c r="T55" s="52">
        <v>1.22</v>
      </c>
      <c r="U55" s="37">
        <v>339</v>
      </c>
      <c r="V55" s="22">
        <v>1284</v>
      </c>
      <c r="W55" s="22">
        <v>900</v>
      </c>
      <c r="X55" s="22">
        <v>1700</v>
      </c>
      <c r="Y55" s="22">
        <v>1400</v>
      </c>
      <c r="Z55" s="42">
        <v>2.41E-2</v>
      </c>
      <c r="AA55" s="43">
        <v>2000</v>
      </c>
      <c r="AB55" s="43">
        <v>4520</v>
      </c>
      <c r="AC55" s="5"/>
      <c r="AD55" s="19"/>
      <c r="AE55" s="5"/>
      <c r="AF55" s="5"/>
      <c r="AG55" s="5"/>
    </row>
    <row r="56" spans="1:33" s="18" customFormat="1" hidden="1" x14ac:dyDescent="0.25">
      <c r="A56" s="22">
        <v>55</v>
      </c>
      <c r="B56" s="22" t="s">
        <v>151</v>
      </c>
      <c r="C56" s="22" t="s">
        <v>416</v>
      </c>
      <c r="D56" s="41">
        <v>45750</v>
      </c>
      <c r="E56" s="38">
        <v>10</v>
      </c>
      <c r="F56" s="38" t="s">
        <v>115</v>
      </c>
      <c r="G56" s="38" t="s">
        <v>582</v>
      </c>
      <c r="H56" s="38" t="s">
        <v>586</v>
      </c>
      <c r="I56" s="38" t="s">
        <v>101</v>
      </c>
      <c r="J56" s="38" t="s">
        <v>587</v>
      </c>
      <c r="K56" s="38" t="s">
        <v>118</v>
      </c>
      <c r="L56" s="38">
        <v>12</v>
      </c>
      <c r="M56" s="38">
        <v>21.191365999999999</v>
      </c>
      <c r="N56" s="38">
        <v>92.156177</v>
      </c>
      <c r="O56" s="22" t="s">
        <v>260</v>
      </c>
      <c r="P56" s="22">
        <v>7.95</v>
      </c>
      <c r="Q56" s="22">
        <v>27.4</v>
      </c>
      <c r="R56" s="22">
        <v>245</v>
      </c>
      <c r="S56" s="22">
        <v>32.9</v>
      </c>
      <c r="T56" s="52">
        <v>21.2</v>
      </c>
      <c r="U56" s="37">
        <v>196</v>
      </c>
      <c r="V56" s="22">
        <v>677</v>
      </c>
      <c r="W56" s="22">
        <v>0</v>
      </c>
      <c r="X56" s="22">
        <v>2300</v>
      </c>
      <c r="Y56" s="22">
        <v>50</v>
      </c>
      <c r="Z56" s="42">
        <v>1.6E-2</v>
      </c>
      <c r="AA56" s="43">
        <v>240</v>
      </c>
      <c r="AB56" s="43">
        <v>3820</v>
      </c>
      <c r="AC56" s="5"/>
      <c r="AD56" s="19"/>
      <c r="AE56" s="5"/>
      <c r="AF56" s="5"/>
      <c r="AG56" s="5"/>
    </row>
    <row r="57" spans="1:33" s="18" customFormat="1" x14ac:dyDescent="0.25">
      <c r="A57" s="22">
        <v>56</v>
      </c>
      <c r="B57" s="22" t="s">
        <v>442</v>
      </c>
      <c r="C57" s="22" t="s">
        <v>417</v>
      </c>
      <c r="D57" s="41">
        <v>45750</v>
      </c>
      <c r="E57" s="22">
        <v>13</v>
      </c>
      <c r="F57" s="22" t="s">
        <v>127</v>
      </c>
      <c r="G57" s="22" t="s">
        <v>588</v>
      </c>
      <c r="H57" s="22" t="s">
        <v>589</v>
      </c>
      <c r="I57" s="22" t="s">
        <v>87</v>
      </c>
      <c r="J57" s="22" t="s">
        <v>590</v>
      </c>
      <c r="K57" s="22" t="s">
        <v>135</v>
      </c>
      <c r="L57" s="22">
        <v>50</v>
      </c>
      <c r="M57" s="22">
        <v>21.183160000000001</v>
      </c>
      <c r="N57" s="22">
        <v>92.137124999999997</v>
      </c>
      <c r="O57" s="22" t="s">
        <v>260</v>
      </c>
      <c r="P57" s="22">
        <v>8.84</v>
      </c>
      <c r="Q57" s="22">
        <v>31.4</v>
      </c>
      <c r="R57" s="22">
        <v>165</v>
      </c>
      <c r="S57" s="22">
        <v>29.8</v>
      </c>
      <c r="T57" s="52">
        <v>6.2</v>
      </c>
      <c r="U57" s="22">
        <v>216</v>
      </c>
      <c r="V57" s="22">
        <v>723</v>
      </c>
      <c r="W57" s="22">
        <v>700</v>
      </c>
      <c r="X57" s="22">
        <v>3700</v>
      </c>
      <c r="Y57" s="22">
        <v>155.55000000000001</v>
      </c>
      <c r="Z57" s="42">
        <v>2.4299999999999999E-2</v>
      </c>
      <c r="AA57" s="43">
        <v>600</v>
      </c>
      <c r="AB57" s="43">
        <v>2300</v>
      </c>
      <c r="AC57" s="5"/>
      <c r="AD57" s="19"/>
      <c r="AE57" s="5"/>
      <c r="AF57" s="5"/>
      <c r="AG57" s="5"/>
    </row>
    <row r="58" spans="1:33" s="18" customFormat="1" hidden="1" x14ac:dyDescent="0.25">
      <c r="A58" s="22">
        <v>57</v>
      </c>
      <c r="B58" s="22" t="s">
        <v>182</v>
      </c>
      <c r="C58" s="22" t="s">
        <v>418</v>
      </c>
      <c r="D58" s="41">
        <v>45903</v>
      </c>
      <c r="E58" s="38" t="s">
        <v>165</v>
      </c>
      <c r="F58" s="38" t="s">
        <v>68</v>
      </c>
      <c r="G58" s="38" t="s">
        <v>176</v>
      </c>
      <c r="H58" s="38" t="s">
        <v>167</v>
      </c>
      <c r="I58" s="38" t="s">
        <v>90</v>
      </c>
      <c r="J58" s="38" t="s">
        <v>177</v>
      </c>
      <c r="K58" s="38" t="s">
        <v>75</v>
      </c>
      <c r="L58" s="38">
        <v>60</v>
      </c>
      <c r="M58" s="38">
        <v>21.195740000000001</v>
      </c>
      <c r="N58" s="38">
        <v>92.157679999999999</v>
      </c>
      <c r="O58" s="22" t="s">
        <v>260</v>
      </c>
      <c r="P58" s="22">
        <v>8.18</v>
      </c>
      <c r="Q58" s="22">
        <v>25.8</v>
      </c>
      <c r="R58" s="22">
        <v>279</v>
      </c>
      <c r="S58" s="22">
        <v>42.1</v>
      </c>
      <c r="T58" s="52">
        <v>28.6</v>
      </c>
      <c r="U58" s="37">
        <v>119</v>
      </c>
      <c r="V58" s="22">
        <v>295</v>
      </c>
      <c r="W58" s="22">
        <v>8700</v>
      </c>
      <c r="X58" s="22">
        <v>48700</v>
      </c>
      <c r="Y58" s="22">
        <v>20</v>
      </c>
      <c r="Z58" s="42">
        <v>8.6E-3</v>
      </c>
      <c r="AA58" s="43">
        <v>720</v>
      </c>
      <c r="AB58" s="43">
        <v>1260</v>
      </c>
      <c r="AC58" s="5"/>
      <c r="AD58" s="19"/>
      <c r="AE58" s="5"/>
      <c r="AF58" s="5"/>
      <c r="AG58" s="5"/>
    </row>
    <row r="59" spans="1:33" s="18" customFormat="1" hidden="1" x14ac:dyDescent="0.25">
      <c r="A59" s="22">
        <v>58</v>
      </c>
      <c r="B59" s="22" t="s">
        <v>182</v>
      </c>
      <c r="C59" s="22" t="s">
        <v>419</v>
      </c>
      <c r="D59" s="41">
        <v>45903</v>
      </c>
      <c r="E59" s="38" t="s">
        <v>165</v>
      </c>
      <c r="F59" s="38" t="s">
        <v>68</v>
      </c>
      <c r="G59" s="38" t="s">
        <v>174</v>
      </c>
      <c r="H59" s="38" t="s">
        <v>167</v>
      </c>
      <c r="I59" s="38" t="s">
        <v>69</v>
      </c>
      <c r="J59" s="38" t="s">
        <v>175</v>
      </c>
      <c r="K59" s="39" t="s">
        <v>75</v>
      </c>
      <c r="L59" s="40">
        <v>30</v>
      </c>
      <c r="M59" s="38">
        <v>21.199010000000001</v>
      </c>
      <c r="N59" s="39">
        <v>92.155820000000006</v>
      </c>
      <c r="O59" s="22" t="s">
        <v>260</v>
      </c>
      <c r="P59" s="22">
        <v>8.1999999999999993</v>
      </c>
      <c r="Q59" s="22">
        <v>25.6</v>
      </c>
      <c r="R59" s="22">
        <v>139</v>
      </c>
      <c r="S59" s="22">
        <v>3.26</v>
      </c>
      <c r="T59" s="52">
        <v>15.2</v>
      </c>
      <c r="U59" s="37">
        <v>51</v>
      </c>
      <c r="V59" s="22">
        <v>238</v>
      </c>
      <c r="W59" s="22">
        <v>150700</v>
      </c>
      <c r="X59" s="22">
        <v>159700</v>
      </c>
      <c r="Y59" s="22">
        <v>80</v>
      </c>
      <c r="Z59" s="42">
        <v>7.7999999999999996E-3</v>
      </c>
      <c r="AA59" s="43">
        <v>280</v>
      </c>
      <c r="AB59" s="43">
        <v>680</v>
      </c>
      <c r="AC59" s="5"/>
      <c r="AD59" s="19"/>
      <c r="AE59" s="5"/>
      <c r="AF59" s="5"/>
      <c r="AG59" s="5"/>
    </row>
    <row r="60" spans="1:33" s="18" customFormat="1" hidden="1" x14ac:dyDescent="0.25">
      <c r="A60" s="22">
        <v>59</v>
      </c>
      <c r="B60" s="22" t="s">
        <v>182</v>
      </c>
      <c r="C60" s="22" t="s">
        <v>420</v>
      </c>
      <c r="D60" s="41">
        <v>45903</v>
      </c>
      <c r="E60" s="38" t="s">
        <v>165</v>
      </c>
      <c r="F60" s="38" t="s">
        <v>68</v>
      </c>
      <c r="G60" s="38" t="s">
        <v>172</v>
      </c>
      <c r="H60" s="38" t="s">
        <v>167</v>
      </c>
      <c r="I60" s="38" t="s">
        <v>69</v>
      </c>
      <c r="J60" s="38" t="s">
        <v>173</v>
      </c>
      <c r="K60" s="39" t="s">
        <v>71</v>
      </c>
      <c r="L60" s="40">
        <v>10</v>
      </c>
      <c r="M60" s="38">
        <v>21.198122000000001</v>
      </c>
      <c r="N60" s="39">
        <v>92.154961999999998</v>
      </c>
      <c r="O60" s="22" t="s">
        <v>260</v>
      </c>
      <c r="P60" s="22">
        <v>8.07</v>
      </c>
      <c r="Q60" s="22">
        <v>25.6</v>
      </c>
      <c r="R60" s="22">
        <v>293</v>
      </c>
      <c r="S60" s="22">
        <v>56.8</v>
      </c>
      <c r="T60" s="52">
        <v>23.6</v>
      </c>
      <c r="U60" s="37">
        <v>65</v>
      </c>
      <c r="V60" s="22">
        <v>427</v>
      </c>
      <c r="W60" s="22">
        <v>65000</v>
      </c>
      <c r="X60" s="22">
        <v>66000</v>
      </c>
      <c r="Y60" s="22">
        <v>177.77</v>
      </c>
      <c r="Z60" s="42">
        <v>1.0999999999999999E-2</v>
      </c>
      <c r="AA60" s="43">
        <v>160</v>
      </c>
      <c r="AB60" s="43">
        <v>1270</v>
      </c>
      <c r="AC60" s="5"/>
      <c r="AD60" s="19"/>
      <c r="AE60" s="5"/>
      <c r="AF60" s="5"/>
      <c r="AG60" s="5"/>
    </row>
    <row r="61" spans="1:33" s="18" customFormat="1" hidden="1" x14ac:dyDescent="0.25">
      <c r="A61" s="22">
        <v>60</v>
      </c>
      <c r="B61" s="22" t="s">
        <v>182</v>
      </c>
      <c r="C61" s="22" t="s">
        <v>421</v>
      </c>
      <c r="D61" s="41">
        <v>45903</v>
      </c>
      <c r="E61" s="38" t="s">
        <v>165</v>
      </c>
      <c r="F61" s="38" t="s">
        <v>68</v>
      </c>
      <c r="G61" s="38" t="s">
        <v>166</v>
      </c>
      <c r="H61" s="38" t="s">
        <v>167</v>
      </c>
      <c r="I61" s="38" t="s">
        <v>87</v>
      </c>
      <c r="J61" s="38" t="s">
        <v>169</v>
      </c>
      <c r="K61" s="39" t="s">
        <v>75</v>
      </c>
      <c r="L61" s="40">
        <v>60</v>
      </c>
      <c r="M61" s="38">
        <v>21.19669</v>
      </c>
      <c r="N61" s="39">
        <v>92.152109999999993</v>
      </c>
      <c r="O61" s="22" t="s">
        <v>260</v>
      </c>
      <c r="P61" s="22">
        <v>7.98</v>
      </c>
      <c r="Q61" s="22">
        <v>24.1</v>
      </c>
      <c r="R61" s="22">
        <v>203</v>
      </c>
      <c r="S61" s="22">
        <v>34.9</v>
      </c>
      <c r="T61" s="52">
        <v>9.31</v>
      </c>
      <c r="U61" s="37">
        <v>76</v>
      </c>
      <c r="V61" s="22">
        <v>227</v>
      </c>
      <c r="W61" s="22">
        <v>1400</v>
      </c>
      <c r="X61" s="22">
        <v>51400</v>
      </c>
      <c r="Y61" s="22">
        <v>80</v>
      </c>
      <c r="Z61" s="42">
        <v>1.4800000000000001E-2</v>
      </c>
      <c r="AA61" s="43">
        <v>1400</v>
      </c>
      <c r="AB61" s="43">
        <v>1160</v>
      </c>
      <c r="AC61" s="5"/>
      <c r="AD61" s="19"/>
      <c r="AE61" s="5"/>
      <c r="AF61" s="5"/>
      <c r="AG61" s="5"/>
    </row>
    <row r="62" spans="1:33" s="18" customFormat="1" hidden="1" x14ac:dyDescent="0.25">
      <c r="A62" s="22">
        <v>61</v>
      </c>
      <c r="B62" s="22" t="s">
        <v>182</v>
      </c>
      <c r="C62" s="22" t="s">
        <v>422</v>
      </c>
      <c r="D62" s="41">
        <v>45903</v>
      </c>
      <c r="E62" s="38" t="s">
        <v>165</v>
      </c>
      <c r="F62" s="38" t="s">
        <v>68</v>
      </c>
      <c r="G62" s="38" t="s">
        <v>180</v>
      </c>
      <c r="H62" s="38" t="s">
        <v>167</v>
      </c>
      <c r="I62" s="38" t="s">
        <v>101</v>
      </c>
      <c r="J62" s="38" t="s">
        <v>181</v>
      </c>
      <c r="K62" s="38" t="s">
        <v>71</v>
      </c>
      <c r="L62" s="40">
        <v>15</v>
      </c>
      <c r="M62" s="38">
        <v>21.197768</v>
      </c>
      <c r="N62" s="38">
        <v>92.160131000000007</v>
      </c>
      <c r="O62" s="22" t="s">
        <v>260</v>
      </c>
      <c r="P62" s="22">
        <v>8.35</v>
      </c>
      <c r="Q62" s="37">
        <v>22.8</v>
      </c>
      <c r="R62" s="37">
        <v>488</v>
      </c>
      <c r="S62" s="22">
        <v>47.8</v>
      </c>
      <c r="T62" s="51">
        <v>46</v>
      </c>
      <c r="U62" s="37">
        <v>262</v>
      </c>
      <c r="V62" s="22">
        <v>789</v>
      </c>
      <c r="W62" s="37">
        <v>76800</v>
      </c>
      <c r="X62" s="37">
        <v>78100</v>
      </c>
      <c r="Y62" s="22">
        <v>166.66</v>
      </c>
      <c r="Z62" s="42">
        <v>3.2599999999999997E-2</v>
      </c>
      <c r="AA62" s="43">
        <v>640</v>
      </c>
      <c r="AB62" s="43">
        <v>2490</v>
      </c>
      <c r="AC62" s="5"/>
      <c r="AD62" s="19"/>
      <c r="AE62" s="5"/>
      <c r="AF62" s="5"/>
      <c r="AG62" s="5"/>
    </row>
    <row r="63" spans="1:33" s="18" customFormat="1" hidden="1" x14ac:dyDescent="0.25">
      <c r="A63" s="22">
        <v>62</v>
      </c>
      <c r="B63" s="22" t="s">
        <v>182</v>
      </c>
      <c r="C63" s="22" t="s">
        <v>423</v>
      </c>
      <c r="D63" s="41">
        <v>45903</v>
      </c>
      <c r="E63" s="22" t="s">
        <v>165</v>
      </c>
      <c r="F63" s="22" t="s">
        <v>68</v>
      </c>
      <c r="G63" s="22" t="s">
        <v>178</v>
      </c>
      <c r="H63" s="22" t="s">
        <v>167</v>
      </c>
      <c r="I63" s="22" t="s">
        <v>101</v>
      </c>
      <c r="J63" s="22" t="s">
        <v>179</v>
      </c>
      <c r="K63" s="22" t="s">
        <v>71</v>
      </c>
      <c r="L63" s="22">
        <v>15</v>
      </c>
      <c r="M63" s="22">
        <v>21.198578999999999</v>
      </c>
      <c r="N63" s="22">
        <v>92.158384999999996</v>
      </c>
      <c r="O63" s="22" t="s">
        <v>260</v>
      </c>
      <c r="P63" s="22">
        <v>7.35</v>
      </c>
      <c r="Q63" s="22">
        <v>24.4</v>
      </c>
      <c r="R63" s="22">
        <v>244</v>
      </c>
      <c r="S63" s="22">
        <v>4.42</v>
      </c>
      <c r="T63" s="52">
        <v>47.1</v>
      </c>
      <c r="U63" s="22">
        <v>114</v>
      </c>
      <c r="V63" s="22">
        <v>303</v>
      </c>
      <c r="W63" s="22">
        <v>120300</v>
      </c>
      <c r="X63" s="22">
        <v>127500</v>
      </c>
      <c r="Y63" s="22">
        <v>20</v>
      </c>
      <c r="Z63" s="42">
        <v>1.4200000000000001E-2</v>
      </c>
      <c r="AA63" s="43">
        <v>160</v>
      </c>
      <c r="AB63" s="43">
        <v>1180</v>
      </c>
      <c r="AC63" s="5"/>
      <c r="AD63" s="19"/>
      <c r="AE63" s="19"/>
      <c r="AF63" s="19"/>
      <c r="AG63" s="5"/>
    </row>
    <row r="64" spans="1:33" s="18" customFormat="1" hidden="1" x14ac:dyDescent="0.25">
      <c r="A64" s="22">
        <v>63</v>
      </c>
      <c r="B64" s="22" t="s">
        <v>182</v>
      </c>
      <c r="C64" s="22" t="s">
        <v>424</v>
      </c>
      <c r="D64" s="48">
        <v>45933</v>
      </c>
      <c r="E64" s="38" t="s">
        <v>165</v>
      </c>
      <c r="F64" s="38" t="s">
        <v>68</v>
      </c>
      <c r="G64" s="38" t="s">
        <v>170</v>
      </c>
      <c r="H64" s="38" t="s">
        <v>167</v>
      </c>
      <c r="I64" s="38" t="s">
        <v>85</v>
      </c>
      <c r="J64" s="38" t="s">
        <v>171</v>
      </c>
      <c r="K64" s="38" t="s">
        <v>71</v>
      </c>
      <c r="L64" s="38">
        <v>15</v>
      </c>
      <c r="M64" s="38">
        <v>21.199186000000001</v>
      </c>
      <c r="N64" s="38">
        <v>92.154042000000004</v>
      </c>
      <c r="O64" s="22" t="s">
        <v>260</v>
      </c>
      <c r="P64" s="22">
        <v>7.92</v>
      </c>
      <c r="Q64" s="37">
        <v>26.4</v>
      </c>
      <c r="R64" s="37">
        <v>109</v>
      </c>
      <c r="S64" s="22">
        <v>13.5</v>
      </c>
      <c r="T64" s="51">
        <v>2.5</v>
      </c>
      <c r="U64" s="37">
        <v>90</v>
      </c>
      <c r="V64" s="22">
        <v>176</v>
      </c>
      <c r="W64" s="37">
        <v>59200</v>
      </c>
      <c r="X64" s="37">
        <v>67900</v>
      </c>
      <c r="Y64" s="22">
        <v>20</v>
      </c>
      <c r="Z64" s="42">
        <v>1.21E-2</v>
      </c>
      <c r="AA64" s="43">
        <v>200</v>
      </c>
      <c r="AB64" s="43">
        <v>860</v>
      </c>
      <c r="AC64" s="5"/>
      <c r="AD64" s="19"/>
      <c r="AE64" s="19"/>
      <c r="AF64" s="19"/>
      <c r="AG64" s="5"/>
    </row>
    <row r="65" spans="1:33" hidden="1" x14ac:dyDescent="0.25">
      <c r="A65" s="22">
        <v>64</v>
      </c>
      <c r="B65" s="22" t="s">
        <v>182</v>
      </c>
      <c r="C65" s="22" t="s">
        <v>425</v>
      </c>
      <c r="D65" s="48">
        <v>45933</v>
      </c>
      <c r="E65" s="38" t="s">
        <v>165</v>
      </c>
      <c r="F65" s="38" t="s">
        <v>68</v>
      </c>
      <c r="G65" s="38" t="s">
        <v>166</v>
      </c>
      <c r="H65" s="38" t="s">
        <v>167</v>
      </c>
      <c r="I65" s="38" t="s">
        <v>87</v>
      </c>
      <c r="J65" s="38" t="s">
        <v>168</v>
      </c>
      <c r="K65" s="38" t="s">
        <v>71</v>
      </c>
      <c r="L65" s="38">
        <v>10</v>
      </c>
      <c r="M65" s="38">
        <v>21.195395999999999</v>
      </c>
      <c r="N65" s="38">
        <v>92.153687000000005</v>
      </c>
      <c r="O65" s="22" t="s">
        <v>260</v>
      </c>
      <c r="P65" s="37">
        <v>8.77</v>
      </c>
      <c r="Q65" s="22">
        <v>25.9</v>
      </c>
      <c r="R65" s="22">
        <v>916</v>
      </c>
      <c r="S65" s="37">
        <v>30.4</v>
      </c>
      <c r="T65" s="52">
        <v>49</v>
      </c>
      <c r="U65" s="37">
        <v>226</v>
      </c>
      <c r="V65" s="37">
        <v>1124</v>
      </c>
      <c r="W65" s="37">
        <v>0</v>
      </c>
      <c r="X65" s="22">
        <v>0</v>
      </c>
      <c r="Y65" s="37">
        <v>300</v>
      </c>
      <c r="Z65" s="44">
        <v>3.6700000000000003E-2</v>
      </c>
      <c r="AA65" s="45">
        <v>40</v>
      </c>
      <c r="AB65" s="45">
        <v>3650</v>
      </c>
      <c r="AC65" s="5"/>
      <c r="AD65" s="19"/>
      <c r="AE65" s="19"/>
      <c r="AF65" s="19"/>
      <c r="AG65" s="4"/>
    </row>
    <row r="66" spans="1:33" s="18" customFormat="1" hidden="1" x14ac:dyDescent="0.25">
      <c r="A66" s="22">
        <v>65</v>
      </c>
      <c r="B66" s="22" t="s">
        <v>182</v>
      </c>
      <c r="C66" s="22" t="s">
        <v>426</v>
      </c>
      <c r="D66" s="48">
        <v>45933</v>
      </c>
      <c r="E66" s="38" t="s">
        <v>165</v>
      </c>
      <c r="F66" s="38" t="s">
        <v>68</v>
      </c>
      <c r="G66" s="38" t="s">
        <v>591</v>
      </c>
      <c r="H66" s="38" t="s">
        <v>167</v>
      </c>
      <c r="I66" s="38" t="s">
        <v>85</v>
      </c>
      <c r="J66" s="38" t="s">
        <v>592</v>
      </c>
      <c r="K66" s="38" t="s">
        <v>79</v>
      </c>
      <c r="L66" s="38">
        <v>10</v>
      </c>
      <c r="M66" s="38">
        <v>21.198429999999998</v>
      </c>
      <c r="N66" s="38">
        <v>92.150874000000002</v>
      </c>
      <c r="O66" s="22" t="s">
        <v>260</v>
      </c>
      <c r="P66" s="22">
        <v>7.42</v>
      </c>
      <c r="Q66" s="37">
        <v>27.7</v>
      </c>
      <c r="R66" s="37">
        <v>50.3</v>
      </c>
      <c r="S66" s="22">
        <v>5.83</v>
      </c>
      <c r="T66" s="51">
        <v>1.33</v>
      </c>
      <c r="U66" s="37">
        <v>44</v>
      </c>
      <c r="V66" s="22">
        <v>120</v>
      </c>
      <c r="W66" s="37">
        <v>100</v>
      </c>
      <c r="X66" s="37">
        <v>3300</v>
      </c>
      <c r="Y66" s="22">
        <v>10</v>
      </c>
      <c r="Z66" s="42">
        <v>7.9000000000000008E-3</v>
      </c>
      <c r="AA66" s="43">
        <v>240</v>
      </c>
      <c r="AB66" s="43">
        <v>260</v>
      </c>
      <c r="AC66" s="5"/>
      <c r="AD66" s="19"/>
      <c r="AE66" s="19"/>
      <c r="AF66" s="19"/>
      <c r="AG66" s="5"/>
    </row>
    <row r="67" spans="1:33" s="18" customFormat="1" hidden="1" x14ac:dyDescent="0.25">
      <c r="A67" s="22">
        <v>66</v>
      </c>
      <c r="B67" s="22" t="s">
        <v>182</v>
      </c>
      <c r="C67" s="22" t="s">
        <v>427</v>
      </c>
      <c r="D67" s="48">
        <v>45933</v>
      </c>
      <c r="E67" s="22" t="s">
        <v>165</v>
      </c>
      <c r="F67" s="22" t="s">
        <v>68</v>
      </c>
      <c r="G67" s="22" t="s">
        <v>593</v>
      </c>
      <c r="H67" s="22" t="s">
        <v>167</v>
      </c>
      <c r="I67" s="22" t="s">
        <v>85</v>
      </c>
      <c r="J67" s="22" t="s">
        <v>594</v>
      </c>
      <c r="K67" s="22" t="s">
        <v>79</v>
      </c>
      <c r="L67" s="22">
        <v>10</v>
      </c>
      <c r="M67" s="22">
        <v>21.200375000000001</v>
      </c>
      <c r="N67" s="22">
        <v>92.151758999999998</v>
      </c>
      <c r="O67" s="22" t="s">
        <v>260</v>
      </c>
      <c r="P67" s="22">
        <v>7.92</v>
      </c>
      <c r="Q67" s="22">
        <v>27.9</v>
      </c>
      <c r="R67" s="22">
        <v>164</v>
      </c>
      <c r="S67" s="22">
        <v>41.5</v>
      </c>
      <c r="T67" s="52">
        <v>0.12</v>
      </c>
      <c r="U67" s="22">
        <v>68</v>
      </c>
      <c r="V67" s="22">
        <v>140</v>
      </c>
      <c r="W67" s="22">
        <v>4500</v>
      </c>
      <c r="X67" s="22">
        <v>18900</v>
      </c>
      <c r="Y67" s="22">
        <v>10</v>
      </c>
      <c r="Z67" s="42">
        <v>7.0199999999999999E-2</v>
      </c>
      <c r="AA67" s="43">
        <v>40</v>
      </c>
      <c r="AB67" s="43">
        <v>320</v>
      </c>
      <c r="AC67" s="5"/>
      <c r="AD67" s="19"/>
      <c r="AE67" s="19"/>
      <c r="AF67" s="19"/>
      <c r="AG67" s="5"/>
    </row>
    <row r="68" spans="1:33" s="18" customFormat="1" hidden="1" x14ac:dyDescent="0.25">
      <c r="A68" s="22">
        <v>67</v>
      </c>
      <c r="B68" s="22" t="s">
        <v>212</v>
      </c>
      <c r="C68" s="22" t="s">
        <v>428</v>
      </c>
      <c r="D68" s="48">
        <v>45964</v>
      </c>
      <c r="E68" s="38">
        <v>11</v>
      </c>
      <c r="F68" s="38" t="s">
        <v>115</v>
      </c>
      <c r="G68" s="38" t="s">
        <v>203</v>
      </c>
      <c r="H68" s="38" t="s">
        <v>157</v>
      </c>
      <c r="I68" s="38" t="s">
        <v>101</v>
      </c>
      <c r="J68" s="38" t="s">
        <v>188</v>
      </c>
      <c r="K68" s="39" t="s">
        <v>118</v>
      </c>
      <c r="L68" s="40">
        <v>18</v>
      </c>
      <c r="M68" s="38">
        <v>21.183434999999999</v>
      </c>
      <c r="N68" s="39">
        <v>92.158242000000001</v>
      </c>
      <c r="O68" s="22" t="s">
        <v>260</v>
      </c>
      <c r="P68" s="22">
        <v>7.95</v>
      </c>
      <c r="Q68" s="37">
        <v>26.7</v>
      </c>
      <c r="R68" s="37">
        <v>669</v>
      </c>
      <c r="S68" s="22">
        <v>27.2</v>
      </c>
      <c r="T68" s="51">
        <v>51.1</v>
      </c>
      <c r="U68" s="37">
        <v>217</v>
      </c>
      <c r="V68" s="22">
        <v>724</v>
      </c>
      <c r="W68" s="37">
        <v>1000</v>
      </c>
      <c r="X68" s="37">
        <v>51500</v>
      </c>
      <c r="Y68" s="22">
        <v>160</v>
      </c>
      <c r="Z68" s="42">
        <v>4.4600000000000001E-2</v>
      </c>
      <c r="AA68" s="43">
        <v>80</v>
      </c>
      <c r="AB68" s="43">
        <v>4510</v>
      </c>
      <c r="AC68" s="5"/>
      <c r="AD68" s="19"/>
      <c r="AE68" s="19"/>
      <c r="AF68" s="19"/>
      <c r="AG68" s="5"/>
    </row>
    <row r="69" spans="1:33" hidden="1" x14ac:dyDescent="0.25">
      <c r="A69" s="22">
        <v>68</v>
      </c>
      <c r="B69" s="22" t="s">
        <v>212</v>
      </c>
      <c r="C69" s="22" t="s">
        <v>429</v>
      </c>
      <c r="D69" s="48">
        <v>45964</v>
      </c>
      <c r="E69" s="38">
        <v>11</v>
      </c>
      <c r="F69" s="38" t="s">
        <v>115</v>
      </c>
      <c r="G69" s="38" t="s">
        <v>200</v>
      </c>
      <c r="H69" s="38" t="s">
        <v>201</v>
      </c>
      <c r="I69" s="38" t="s">
        <v>69</v>
      </c>
      <c r="J69" s="38" t="s">
        <v>202</v>
      </c>
      <c r="K69" s="38" t="s">
        <v>118</v>
      </c>
      <c r="L69" s="38">
        <v>10</v>
      </c>
      <c r="M69" s="38">
        <v>21.185573000000002</v>
      </c>
      <c r="N69" s="38">
        <v>92.156640999999993</v>
      </c>
      <c r="O69" s="22" t="s">
        <v>260</v>
      </c>
      <c r="P69" s="37">
        <v>8.27</v>
      </c>
      <c r="Q69" s="22">
        <v>27.2</v>
      </c>
      <c r="R69" s="22">
        <v>838</v>
      </c>
      <c r="S69" s="37">
        <v>13.5</v>
      </c>
      <c r="T69" s="52">
        <v>46.4</v>
      </c>
      <c r="U69" s="37">
        <v>111</v>
      </c>
      <c r="V69" s="37">
        <v>508</v>
      </c>
      <c r="W69" s="22">
        <v>5600</v>
      </c>
      <c r="X69" s="22">
        <v>9700</v>
      </c>
      <c r="Y69" s="37">
        <v>20</v>
      </c>
      <c r="Z69" s="44">
        <v>3.2199999999999999E-2</v>
      </c>
      <c r="AA69" s="45">
        <v>120</v>
      </c>
      <c r="AB69" s="45">
        <v>3530</v>
      </c>
      <c r="AC69" s="5"/>
      <c r="AD69" s="19"/>
      <c r="AE69" s="4"/>
      <c r="AF69" s="4"/>
      <c r="AG69" s="4"/>
    </row>
    <row r="70" spans="1:33" s="18" customFormat="1" hidden="1" x14ac:dyDescent="0.25">
      <c r="A70" s="22">
        <v>69</v>
      </c>
      <c r="B70" s="22" t="s">
        <v>212</v>
      </c>
      <c r="C70" s="22" t="s">
        <v>430</v>
      </c>
      <c r="D70" s="48">
        <v>45964</v>
      </c>
      <c r="E70" s="38">
        <v>11</v>
      </c>
      <c r="F70" s="38" t="s">
        <v>115</v>
      </c>
      <c r="G70" s="38" t="s">
        <v>206</v>
      </c>
      <c r="H70" s="38" t="s">
        <v>207</v>
      </c>
      <c r="I70" s="38" t="s">
        <v>101</v>
      </c>
      <c r="J70" s="38" t="s">
        <v>139</v>
      </c>
      <c r="K70" s="38" t="s">
        <v>118</v>
      </c>
      <c r="L70" s="38">
        <v>15</v>
      </c>
      <c r="M70" s="38">
        <v>21.182651</v>
      </c>
      <c r="N70" s="38">
        <v>92.155180999999999</v>
      </c>
      <c r="O70" s="22" t="s">
        <v>260</v>
      </c>
      <c r="P70" s="22">
        <v>8.86</v>
      </c>
      <c r="Q70" s="37">
        <v>24.8</v>
      </c>
      <c r="R70" s="37">
        <v>546</v>
      </c>
      <c r="S70" s="22">
        <v>55.3</v>
      </c>
      <c r="T70" s="51">
        <v>55.3</v>
      </c>
      <c r="U70" s="37">
        <v>135</v>
      </c>
      <c r="V70" s="22">
        <v>305</v>
      </c>
      <c r="W70" s="22">
        <v>0</v>
      </c>
      <c r="X70" s="37">
        <v>200</v>
      </c>
      <c r="Y70" s="22">
        <v>20</v>
      </c>
      <c r="Z70" s="42">
        <v>5.8999999999999999E-3</v>
      </c>
      <c r="AA70" s="43">
        <v>280</v>
      </c>
      <c r="AB70" s="43">
        <v>2540</v>
      </c>
      <c r="AC70" s="5"/>
      <c r="AD70" s="19"/>
      <c r="AE70" s="5"/>
      <c r="AF70" s="5"/>
      <c r="AG70" s="5"/>
    </row>
    <row r="71" spans="1:33" hidden="1" x14ac:dyDescent="0.25">
      <c r="A71" s="22">
        <v>70</v>
      </c>
      <c r="B71" s="22" t="s">
        <v>212</v>
      </c>
      <c r="C71" s="22" t="s">
        <v>431</v>
      </c>
      <c r="D71" s="48">
        <v>45964</v>
      </c>
      <c r="E71" s="38">
        <v>11</v>
      </c>
      <c r="F71" s="38" t="s">
        <v>115</v>
      </c>
      <c r="G71" s="38" t="s">
        <v>204</v>
      </c>
      <c r="H71" s="38" t="s">
        <v>163</v>
      </c>
      <c r="I71" s="38" t="s">
        <v>101</v>
      </c>
      <c r="J71" s="38" t="s">
        <v>205</v>
      </c>
      <c r="K71" s="38" t="s">
        <v>118</v>
      </c>
      <c r="L71" s="38">
        <v>18</v>
      </c>
      <c r="M71" s="38">
        <v>21.18214</v>
      </c>
      <c r="N71" s="38">
        <v>92.157314999999997</v>
      </c>
      <c r="O71" s="22" t="s">
        <v>260</v>
      </c>
      <c r="P71" s="37">
        <v>7.37</v>
      </c>
      <c r="Q71" s="22">
        <v>26</v>
      </c>
      <c r="R71" s="22">
        <v>843</v>
      </c>
      <c r="S71" s="37">
        <v>17.399999999999999</v>
      </c>
      <c r="T71" s="52">
        <v>52.6</v>
      </c>
      <c r="U71" s="37">
        <v>240</v>
      </c>
      <c r="V71" s="37">
        <v>620</v>
      </c>
      <c r="W71" s="22">
        <v>900</v>
      </c>
      <c r="X71" s="22">
        <v>78600</v>
      </c>
      <c r="Y71" s="37">
        <v>120</v>
      </c>
      <c r="Z71" s="44">
        <v>4.0000000000000001E-3</v>
      </c>
      <c r="AA71" s="45">
        <v>240</v>
      </c>
      <c r="AB71" s="45">
        <v>3820</v>
      </c>
      <c r="AC71" s="5"/>
      <c r="AD71" s="19"/>
      <c r="AE71" s="8"/>
      <c r="AF71" s="8"/>
      <c r="AG71" s="4"/>
    </row>
    <row r="72" spans="1:33" s="18" customFormat="1" hidden="1" x14ac:dyDescent="0.25">
      <c r="A72" s="22">
        <v>71</v>
      </c>
      <c r="B72" s="22" t="s">
        <v>259</v>
      </c>
      <c r="C72" s="22" t="s">
        <v>432</v>
      </c>
      <c r="D72" s="48">
        <v>45964</v>
      </c>
      <c r="E72" s="38">
        <v>19</v>
      </c>
      <c r="F72" s="38" t="s">
        <v>115</v>
      </c>
      <c r="G72" s="38" t="s">
        <v>223</v>
      </c>
      <c r="H72" s="38" t="s">
        <v>595</v>
      </c>
      <c r="I72" s="38" t="s">
        <v>101</v>
      </c>
      <c r="J72" s="38" t="s">
        <v>224</v>
      </c>
      <c r="K72" s="38" t="s">
        <v>118</v>
      </c>
      <c r="L72" s="38">
        <v>15</v>
      </c>
      <c r="M72" s="38">
        <v>21.185312</v>
      </c>
      <c r="N72" s="38">
        <v>92.140657000000004</v>
      </c>
      <c r="O72" s="22" t="s">
        <v>260</v>
      </c>
      <c r="P72" s="22">
        <v>8.65</v>
      </c>
      <c r="Q72" s="37">
        <v>29.5</v>
      </c>
      <c r="R72" s="37">
        <v>509</v>
      </c>
      <c r="S72" s="22">
        <v>21.5</v>
      </c>
      <c r="T72" s="51">
        <v>61.9</v>
      </c>
      <c r="U72" s="37">
        <v>253</v>
      </c>
      <c r="V72" s="22">
        <v>593</v>
      </c>
      <c r="W72" s="22">
        <v>0</v>
      </c>
      <c r="X72" s="37">
        <v>2900</v>
      </c>
      <c r="Y72" s="22">
        <v>100</v>
      </c>
      <c r="Z72" s="42">
        <v>2.6200000000000001E-2</v>
      </c>
      <c r="AA72" s="43">
        <v>2400</v>
      </c>
      <c r="AB72" s="43">
        <v>2050</v>
      </c>
      <c r="AC72" s="5"/>
      <c r="AD72" s="19"/>
      <c r="AE72" s="8"/>
      <c r="AF72" s="8"/>
      <c r="AG72" s="5"/>
    </row>
    <row r="73" spans="1:33" hidden="1" x14ac:dyDescent="0.25">
      <c r="A73" s="22">
        <v>72</v>
      </c>
      <c r="B73" s="22" t="s">
        <v>259</v>
      </c>
      <c r="C73" s="22" t="s">
        <v>433</v>
      </c>
      <c r="D73" s="48">
        <v>45964</v>
      </c>
      <c r="E73" s="38">
        <v>19</v>
      </c>
      <c r="F73" s="38" t="s">
        <v>115</v>
      </c>
      <c r="G73" s="38" t="s">
        <v>225</v>
      </c>
      <c r="H73" s="38" t="s">
        <v>596</v>
      </c>
      <c r="I73" s="38" t="s">
        <v>101</v>
      </c>
      <c r="J73" s="38" t="s">
        <v>224</v>
      </c>
      <c r="K73" s="39" t="s">
        <v>118</v>
      </c>
      <c r="L73" s="40">
        <v>15</v>
      </c>
      <c r="M73" s="38">
        <v>21.185312</v>
      </c>
      <c r="N73" s="39">
        <v>92.140567000000004</v>
      </c>
      <c r="O73" s="22" t="s">
        <v>260</v>
      </c>
      <c r="P73" s="37">
        <v>6.32</v>
      </c>
      <c r="Q73" s="22">
        <v>28.1</v>
      </c>
      <c r="R73" s="22">
        <v>920</v>
      </c>
      <c r="S73" s="37">
        <v>18.899999999999999</v>
      </c>
      <c r="T73" s="52">
        <v>133</v>
      </c>
      <c r="U73" s="37">
        <v>230</v>
      </c>
      <c r="V73" s="37">
        <v>623</v>
      </c>
      <c r="W73" s="22">
        <v>200</v>
      </c>
      <c r="X73" s="22">
        <v>38600</v>
      </c>
      <c r="Y73" s="37">
        <v>10</v>
      </c>
      <c r="Z73" s="44">
        <v>3.2000000000000001E-2</v>
      </c>
      <c r="AA73" s="45">
        <v>520</v>
      </c>
      <c r="AB73" s="45">
        <v>2020</v>
      </c>
      <c r="AC73" s="5"/>
      <c r="AD73" s="19"/>
      <c r="AE73" s="8"/>
      <c r="AF73" s="8"/>
      <c r="AG73" s="4"/>
    </row>
    <row r="74" spans="1:33" s="18" customFormat="1" hidden="1" x14ac:dyDescent="0.25">
      <c r="A74" s="22">
        <v>73</v>
      </c>
      <c r="B74" s="22" t="s">
        <v>213</v>
      </c>
      <c r="C74" s="22" t="s">
        <v>434</v>
      </c>
      <c r="D74" s="48">
        <v>45964</v>
      </c>
      <c r="E74" s="38">
        <v>19</v>
      </c>
      <c r="F74" s="38" t="s">
        <v>115</v>
      </c>
      <c r="G74" s="38" t="s">
        <v>220</v>
      </c>
      <c r="H74" s="38" t="s">
        <v>221</v>
      </c>
      <c r="I74" s="38" t="s">
        <v>69</v>
      </c>
      <c r="J74" s="38" t="s">
        <v>222</v>
      </c>
      <c r="K74" s="38" t="s">
        <v>75</v>
      </c>
      <c r="L74" s="38">
        <v>75</v>
      </c>
      <c r="M74" s="38">
        <v>21.180593999999999</v>
      </c>
      <c r="N74" s="38">
        <v>92.147516999999993</v>
      </c>
      <c r="O74" s="22" t="s">
        <v>260</v>
      </c>
      <c r="P74" s="22">
        <v>8.36</v>
      </c>
      <c r="Q74" s="37">
        <v>28.5</v>
      </c>
      <c r="R74" s="37">
        <v>725</v>
      </c>
      <c r="S74" s="22">
        <v>19.899999999999999</v>
      </c>
      <c r="T74" s="51">
        <v>55.4</v>
      </c>
      <c r="U74" s="37">
        <v>272</v>
      </c>
      <c r="V74" s="22">
        <v>726</v>
      </c>
      <c r="W74" s="22">
        <v>0</v>
      </c>
      <c r="X74" s="37">
        <v>2800</v>
      </c>
      <c r="Y74" s="22">
        <v>160</v>
      </c>
      <c r="Z74" s="42">
        <v>3.0300000000000001E-2</v>
      </c>
      <c r="AA74" s="43">
        <v>1840</v>
      </c>
      <c r="AB74" s="43">
        <v>1630</v>
      </c>
      <c r="AC74" s="5"/>
      <c r="AD74" s="19"/>
      <c r="AE74" s="8"/>
      <c r="AF74" s="8"/>
      <c r="AG74" s="5"/>
    </row>
    <row r="75" spans="1:33" s="18" customFormat="1" hidden="1" x14ac:dyDescent="0.25">
      <c r="A75" s="22">
        <v>74</v>
      </c>
      <c r="B75" s="22" t="s">
        <v>214</v>
      </c>
      <c r="C75" s="22" t="s">
        <v>435</v>
      </c>
      <c r="D75" s="48">
        <v>45964</v>
      </c>
      <c r="E75" s="22">
        <v>5</v>
      </c>
      <c r="F75" s="22" t="s">
        <v>104</v>
      </c>
      <c r="G75" s="22" t="s">
        <v>597</v>
      </c>
      <c r="H75" s="22" t="s">
        <v>598</v>
      </c>
      <c r="I75" s="22" t="s">
        <v>85</v>
      </c>
      <c r="J75" s="22" t="s">
        <v>599</v>
      </c>
      <c r="K75" s="22" t="s">
        <v>75</v>
      </c>
      <c r="L75" s="22">
        <v>50</v>
      </c>
      <c r="M75" s="22">
        <v>21.199210000000001</v>
      </c>
      <c r="N75" s="22">
        <v>92.147958000000003</v>
      </c>
      <c r="O75" s="22" t="s">
        <v>260</v>
      </c>
      <c r="P75" s="22">
        <v>6.15</v>
      </c>
      <c r="Q75" s="22">
        <v>34.200000000000003</v>
      </c>
      <c r="R75" s="22">
        <v>462</v>
      </c>
      <c r="S75" s="22">
        <v>11.6</v>
      </c>
      <c r="T75" s="52">
        <v>3</v>
      </c>
      <c r="U75" s="22">
        <v>201</v>
      </c>
      <c r="V75" s="22">
        <v>291</v>
      </c>
      <c r="W75" s="22">
        <v>1700</v>
      </c>
      <c r="X75" s="22">
        <v>39500</v>
      </c>
      <c r="Y75" s="22">
        <v>50</v>
      </c>
      <c r="Z75" s="42">
        <v>0.1205</v>
      </c>
      <c r="AA75" s="43">
        <v>120</v>
      </c>
      <c r="AB75" s="43">
        <v>4340</v>
      </c>
      <c r="AC75" s="5"/>
      <c r="AD75" s="19"/>
      <c r="AE75" s="19"/>
      <c r="AF75" s="19"/>
      <c r="AG75" s="5"/>
    </row>
    <row r="76" spans="1:33" s="18" customFormat="1" hidden="1" x14ac:dyDescent="0.25">
      <c r="A76" s="22">
        <v>75</v>
      </c>
      <c r="B76" s="22" t="s">
        <v>213</v>
      </c>
      <c r="C76" s="22" t="s">
        <v>436</v>
      </c>
      <c r="D76" s="48" t="s">
        <v>443</v>
      </c>
      <c r="E76" s="38">
        <v>18</v>
      </c>
      <c r="F76" s="38" t="s">
        <v>115</v>
      </c>
      <c r="G76" s="38" t="s">
        <v>208</v>
      </c>
      <c r="H76" s="38" t="s">
        <v>209</v>
      </c>
      <c r="I76" s="38" t="s">
        <v>210</v>
      </c>
      <c r="J76" s="38" t="s">
        <v>211</v>
      </c>
      <c r="K76" s="38" t="s">
        <v>75</v>
      </c>
      <c r="L76" s="38">
        <v>75</v>
      </c>
      <c r="M76" s="38">
        <v>21.187839</v>
      </c>
      <c r="N76" s="38">
        <v>92.144051000000005</v>
      </c>
      <c r="O76" s="22" t="s">
        <v>260</v>
      </c>
      <c r="P76" s="22">
        <v>7.81</v>
      </c>
      <c r="Q76" s="37">
        <v>26.8</v>
      </c>
      <c r="R76" s="37">
        <v>466</v>
      </c>
      <c r="S76" s="22">
        <v>17.8</v>
      </c>
      <c r="T76" s="51">
        <v>33.200000000000003</v>
      </c>
      <c r="U76" s="37">
        <v>179</v>
      </c>
      <c r="V76" s="22">
        <v>691</v>
      </c>
      <c r="W76" s="22">
        <v>100</v>
      </c>
      <c r="X76" s="37">
        <v>100</v>
      </c>
      <c r="Y76" s="22">
        <v>40</v>
      </c>
      <c r="Z76" s="42">
        <v>3.1899999999999998E-2</v>
      </c>
      <c r="AA76" s="43">
        <v>240</v>
      </c>
      <c r="AB76" s="43">
        <v>1960</v>
      </c>
      <c r="AC76" s="5"/>
      <c r="AD76" s="19"/>
      <c r="AE76" s="8"/>
      <c r="AF76" s="8"/>
      <c r="AG76" s="5"/>
    </row>
    <row r="77" spans="1:33" hidden="1" x14ac:dyDescent="0.25">
      <c r="A77" s="22">
        <v>76</v>
      </c>
      <c r="B77" s="22" t="s">
        <v>214</v>
      </c>
      <c r="C77" s="22" t="s">
        <v>437</v>
      </c>
      <c r="D77" s="48" t="s">
        <v>443</v>
      </c>
      <c r="E77" s="38">
        <v>18</v>
      </c>
      <c r="F77" s="38" t="s">
        <v>115</v>
      </c>
      <c r="G77" s="38" t="s">
        <v>215</v>
      </c>
      <c r="H77" s="38" t="s">
        <v>163</v>
      </c>
      <c r="I77" s="38" t="s">
        <v>77</v>
      </c>
      <c r="J77" s="38" t="s">
        <v>216</v>
      </c>
      <c r="K77" s="38" t="s">
        <v>118</v>
      </c>
      <c r="L77" s="40">
        <v>18</v>
      </c>
      <c r="M77" s="38">
        <v>21.187598900000001</v>
      </c>
      <c r="N77" s="38">
        <v>92.151601099999993</v>
      </c>
      <c r="O77" s="22" t="s">
        <v>260</v>
      </c>
      <c r="P77" s="37">
        <v>7.68</v>
      </c>
      <c r="Q77" s="22">
        <v>28.9</v>
      </c>
      <c r="R77" s="22">
        <v>710</v>
      </c>
      <c r="S77" s="37">
        <v>77.2</v>
      </c>
      <c r="T77" s="52">
        <v>3.44</v>
      </c>
      <c r="U77" s="37">
        <v>204</v>
      </c>
      <c r="V77" s="37">
        <v>628</v>
      </c>
      <c r="W77" s="22">
        <v>0</v>
      </c>
      <c r="X77" s="22">
        <v>0</v>
      </c>
      <c r="Y77" s="37">
        <v>30</v>
      </c>
      <c r="Z77" s="44">
        <v>1.6799999999999999E-2</v>
      </c>
      <c r="AA77" s="45">
        <v>320</v>
      </c>
      <c r="AB77" s="45">
        <v>2200</v>
      </c>
      <c r="AC77" s="5"/>
      <c r="AD77" s="19"/>
      <c r="AE77" s="19"/>
      <c r="AF77" s="19"/>
      <c r="AG77" s="4"/>
    </row>
    <row r="78" spans="1:33" s="18" customFormat="1" hidden="1" x14ac:dyDescent="0.25">
      <c r="A78" s="22">
        <v>77</v>
      </c>
      <c r="B78" s="22" t="s">
        <v>214</v>
      </c>
      <c r="C78" s="22" t="s">
        <v>438</v>
      </c>
      <c r="D78" s="48" t="s">
        <v>443</v>
      </c>
      <c r="E78" s="38">
        <v>18</v>
      </c>
      <c r="F78" s="38" t="s">
        <v>115</v>
      </c>
      <c r="G78" s="38" t="s">
        <v>253</v>
      </c>
      <c r="H78" s="38" t="s">
        <v>254</v>
      </c>
      <c r="I78" s="38" t="s">
        <v>101</v>
      </c>
      <c r="J78" s="38" t="s">
        <v>600</v>
      </c>
      <c r="K78" s="38" t="s">
        <v>118</v>
      </c>
      <c r="L78" s="38">
        <v>18</v>
      </c>
      <c r="M78" s="38">
        <v>21.194597000000002</v>
      </c>
      <c r="N78" s="38">
        <v>92.146111000000005</v>
      </c>
      <c r="O78" s="22" t="s">
        <v>260</v>
      </c>
      <c r="P78" s="22">
        <v>8.57</v>
      </c>
      <c r="Q78" s="37">
        <v>28.9</v>
      </c>
      <c r="R78" s="37">
        <v>864</v>
      </c>
      <c r="S78" s="22">
        <v>12.3</v>
      </c>
      <c r="T78" s="51">
        <v>54.6</v>
      </c>
      <c r="U78" s="37">
        <v>204</v>
      </c>
      <c r="V78" s="22">
        <v>786</v>
      </c>
      <c r="W78" s="22">
        <v>0</v>
      </c>
      <c r="X78" s="37">
        <v>5700</v>
      </c>
      <c r="Y78" s="22">
        <v>62.5</v>
      </c>
      <c r="Z78" s="42">
        <v>1.9300000000000001E-2</v>
      </c>
      <c r="AA78" s="43">
        <v>1040</v>
      </c>
      <c r="AB78" s="43">
        <v>2910</v>
      </c>
      <c r="AC78" s="5"/>
      <c r="AD78" s="19"/>
      <c r="AE78" s="19"/>
      <c r="AF78" s="19"/>
      <c r="AG78" s="5"/>
    </row>
    <row r="79" spans="1:33" hidden="1" x14ac:dyDescent="0.25">
      <c r="A79" s="22">
        <v>78</v>
      </c>
      <c r="B79" s="22" t="s">
        <v>214</v>
      </c>
      <c r="C79" s="22" t="s">
        <v>439</v>
      </c>
      <c r="D79" s="48" t="s">
        <v>443</v>
      </c>
      <c r="E79" s="38">
        <v>18</v>
      </c>
      <c r="F79" s="38" t="s">
        <v>115</v>
      </c>
      <c r="G79" s="38" t="s">
        <v>226</v>
      </c>
      <c r="H79" s="38" t="s">
        <v>229</v>
      </c>
      <c r="I79" s="38" t="s">
        <v>77</v>
      </c>
      <c r="J79" s="38" t="s">
        <v>601</v>
      </c>
      <c r="K79" s="38" t="s">
        <v>118</v>
      </c>
      <c r="L79" s="38">
        <v>18</v>
      </c>
      <c r="M79" s="38">
        <v>21.192170000000001</v>
      </c>
      <c r="N79" s="38">
        <v>92.147570000000002</v>
      </c>
      <c r="O79" s="22" t="s">
        <v>260</v>
      </c>
      <c r="P79" s="37">
        <v>7.59</v>
      </c>
      <c r="Q79" s="22">
        <v>29.6</v>
      </c>
      <c r="R79" s="22">
        <v>956</v>
      </c>
      <c r="S79" s="37">
        <v>26.7</v>
      </c>
      <c r="T79" s="52">
        <v>30</v>
      </c>
      <c r="U79" s="37">
        <v>213</v>
      </c>
      <c r="V79" s="37">
        <v>873</v>
      </c>
      <c r="W79" s="22">
        <v>0</v>
      </c>
      <c r="X79" s="22">
        <v>2700</v>
      </c>
      <c r="Y79" s="37">
        <v>166.66</v>
      </c>
      <c r="Z79" s="44">
        <v>1.6899999999999998E-2</v>
      </c>
      <c r="AA79" s="45">
        <v>1120</v>
      </c>
      <c r="AB79" s="45">
        <v>3990</v>
      </c>
      <c r="AC79" s="5"/>
      <c r="AD79" s="19"/>
      <c r="AE79" s="19"/>
      <c r="AF79" s="19"/>
      <c r="AG79" s="4"/>
    </row>
    <row r="80" spans="1:33" s="18" customFormat="1" hidden="1" x14ac:dyDescent="0.25">
      <c r="A80" s="22">
        <v>79</v>
      </c>
      <c r="B80" s="22" t="s">
        <v>214</v>
      </c>
      <c r="C80" s="22" t="s">
        <v>444</v>
      </c>
      <c r="D80" s="48" t="s">
        <v>443</v>
      </c>
      <c r="E80" s="38">
        <v>18</v>
      </c>
      <c r="F80" s="38" t="s">
        <v>115</v>
      </c>
      <c r="G80" s="38" t="s">
        <v>228</v>
      </c>
      <c r="H80" s="38" t="s">
        <v>227</v>
      </c>
      <c r="I80" s="22" t="s">
        <v>101</v>
      </c>
      <c r="J80" s="22" t="s">
        <v>602</v>
      </c>
      <c r="K80" s="22" t="s">
        <v>118</v>
      </c>
      <c r="L80" s="55">
        <v>18</v>
      </c>
      <c r="M80" s="38">
        <v>21.192375999999999</v>
      </c>
      <c r="N80" s="38">
        <v>92.147880000000001</v>
      </c>
      <c r="O80" s="22" t="s">
        <v>260</v>
      </c>
      <c r="P80" s="22">
        <v>8.24</v>
      </c>
      <c r="Q80" s="37">
        <v>28.8</v>
      </c>
      <c r="R80" s="37">
        <v>924</v>
      </c>
      <c r="S80" s="22">
        <v>22.4</v>
      </c>
      <c r="T80" s="51">
        <v>5.6</v>
      </c>
      <c r="U80" s="37">
        <v>189</v>
      </c>
      <c r="V80" s="22">
        <v>957</v>
      </c>
      <c r="W80" s="22">
        <v>0</v>
      </c>
      <c r="X80" s="37">
        <v>10500</v>
      </c>
      <c r="Y80" s="22">
        <v>133.33000000000001</v>
      </c>
      <c r="Z80" s="42">
        <v>0.03</v>
      </c>
      <c r="AA80" s="43">
        <v>480</v>
      </c>
      <c r="AB80" s="43">
        <v>3350</v>
      </c>
      <c r="AC80" s="5"/>
      <c r="AD80" s="19"/>
      <c r="AE80" s="19"/>
      <c r="AF80" s="19"/>
      <c r="AG80" s="5"/>
    </row>
    <row r="81" spans="1:33" s="18" customFormat="1" hidden="1" x14ac:dyDescent="0.25">
      <c r="A81" s="22">
        <v>80</v>
      </c>
      <c r="B81" s="22" t="s">
        <v>214</v>
      </c>
      <c r="C81" s="22" t="s">
        <v>445</v>
      </c>
      <c r="D81" s="48" t="s">
        <v>443</v>
      </c>
      <c r="E81" s="22">
        <v>18</v>
      </c>
      <c r="F81" s="22" t="s">
        <v>115</v>
      </c>
      <c r="G81" s="5" t="s">
        <v>217</v>
      </c>
      <c r="H81" s="5" t="s">
        <v>218</v>
      </c>
      <c r="I81" s="5" t="s">
        <v>90</v>
      </c>
      <c r="J81" s="5" t="s">
        <v>603</v>
      </c>
      <c r="K81" s="5" t="s">
        <v>118</v>
      </c>
      <c r="L81" s="55">
        <v>18</v>
      </c>
      <c r="M81" s="22">
        <v>21.190429999999999</v>
      </c>
      <c r="N81" s="22">
        <v>92.145899999999997</v>
      </c>
      <c r="O81" s="22" t="s">
        <v>260</v>
      </c>
      <c r="P81" s="22">
        <v>8.0399999999999991</v>
      </c>
      <c r="Q81" s="22">
        <v>26</v>
      </c>
      <c r="R81" s="22">
        <v>826</v>
      </c>
      <c r="S81" s="22">
        <v>70.7</v>
      </c>
      <c r="T81" s="52">
        <v>1.26</v>
      </c>
      <c r="U81" s="22">
        <v>171</v>
      </c>
      <c r="V81" s="22">
        <v>774</v>
      </c>
      <c r="W81" s="22">
        <v>0</v>
      </c>
      <c r="X81" s="22">
        <v>3300</v>
      </c>
      <c r="Y81" s="22">
        <v>80</v>
      </c>
      <c r="Z81" s="42">
        <v>1.6299999999999999E-2</v>
      </c>
      <c r="AA81" s="43">
        <v>1560</v>
      </c>
      <c r="AB81" s="43">
        <v>2220</v>
      </c>
      <c r="AC81" s="5"/>
      <c r="AD81" s="19"/>
      <c r="AE81" s="19"/>
      <c r="AF81" s="19"/>
      <c r="AG81" s="5"/>
    </row>
    <row r="82" spans="1:33" s="18" customFormat="1" hidden="1" x14ac:dyDescent="0.25">
      <c r="A82" s="22">
        <v>81</v>
      </c>
      <c r="B82" s="22" t="s">
        <v>151</v>
      </c>
      <c r="C82" s="22" t="s">
        <v>446</v>
      </c>
      <c r="D82" s="48" t="s">
        <v>520</v>
      </c>
      <c r="E82" s="38">
        <v>13</v>
      </c>
      <c r="F82" s="38" t="s">
        <v>115</v>
      </c>
      <c r="G82" s="54" t="s">
        <v>334</v>
      </c>
      <c r="H82" s="5" t="s">
        <v>76</v>
      </c>
      <c r="I82" s="54" t="s">
        <v>101</v>
      </c>
      <c r="J82" s="54" t="s">
        <v>336</v>
      </c>
      <c r="K82" s="54" t="s">
        <v>79</v>
      </c>
      <c r="L82" s="22">
        <v>25</v>
      </c>
      <c r="M82" s="38">
        <v>21.176905000000001</v>
      </c>
      <c r="N82" s="38">
        <v>92.141926999999995</v>
      </c>
      <c r="O82" s="22" t="s">
        <v>260</v>
      </c>
      <c r="P82" s="22">
        <v>7.7</v>
      </c>
      <c r="Q82" s="37">
        <v>26.5</v>
      </c>
      <c r="R82" s="37">
        <v>512</v>
      </c>
      <c r="S82" s="22">
        <v>14.4</v>
      </c>
      <c r="T82" s="51">
        <v>7.12</v>
      </c>
      <c r="U82" s="37">
        <v>196</v>
      </c>
      <c r="V82" s="22">
        <v>494</v>
      </c>
      <c r="W82" s="22">
        <v>300</v>
      </c>
      <c r="X82" s="37">
        <v>33600</v>
      </c>
      <c r="Y82" s="22">
        <v>100</v>
      </c>
      <c r="Z82" s="42">
        <v>2.9399999999999999E-2</v>
      </c>
      <c r="AA82" s="43">
        <v>200</v>
      </c>
      <c r="AB82" s="43">
        <v>1980</v>
      </c>
      <c r="AC82" s="5"/>
      <c r="AD82" s="19"/>
      <c r="AE82" s="19"/>
      <c r="AF82" s="19"/>
      <c r="AG82" s="5"/>
    </row>
    <row r="83" spans="1:33" hidden="1" x14ac:dyDescent="0.25">
      <c r="A83" s="22">
        <v>82</v>
      </c>
      <c r="B83" s="22" t="s">
        <v>261</v>
      </c>
      <c r="C83" s="22" t="s">
        <v>447</v>
      </c>
      <c r="D83" s="48" t="s">
        <v>520</v>
      </c>
      <c r="E83" s="38">
        <v>13</v>
      </c>
      <c r="F83" s="38" t="s">
        <v>115</v>
      </c>
      <c r="G83" s="54" t="s">
        <v>278</v>
      </c>
      <c r="H83" s="22" t="s">
        <v>604</v>
      </c>
      <c r="I83" s="22" t="s">
        <v>77</v>
      </c>
      <c r="J83" s="22" t="s">
        <v>239</v>
      </c>
      <c r="K83" s="22" t="s">
        <v>118</v>
      </c>
      <c r="L83" s="22">
        <v>18</v>
      </c>
      <c r="M83" s="38">
        <v>21.177123999999999</v>
      </c>
      <c r="N83" s="38">
        <v>92.140960000000007</v>
      </c>
      <c r="O83" s="22" t="s">
        <v>260</v>
      </c>
      <c r="P83" s="37">
        <v>7.82</v>
      </c>
      <c r="Q83" s="22">
        <v>28.7</v>
      </c>
      <c r="R83" s="22">
        <v>586</v>
      </c>
      <c r="S83" s="37">
        <v>53.5</v>
      </c>
      <c r="T83" s="52">
        <v>5.84</v>
      </c>
      <c r="U83" s="37">
        <v>200</v>
      </c>
      <c r="V83" s="37">
        <v>258</v>
      </c>
      <c r="W83" s="37">
        <v>14100</v>
      </c>
      <c r="X83" s="22">
        <v>19700</v>
      </c>
      <c r="Y83" s="37">
        <v>10</v>
      </c>
      <c r="Z83" s="44">
        <v>1.9800000000000002E-2</v>
      </c>
      <c r="AA83" s="45">
        <v>240</v>
      </c>
      <c r="AB83" s="45">
        <v>2010</v>
      </c>
      <c r="AC83" s="5"/>
      <c r="AD83" s="19"/>
      <c r="AE83" s="19"/>
      <c r="AF83" s="19"/>
      <c r="AG83" s="4"/>
    </row>
    <row r="84" spans="1:33" s="18" customFormat="1" hidden="1" x14ac:dyDescent="0.25">
      <c r="A84" s="22">
        <v>83</v>
      </c>
      <c r="B84" s="22" t="s">
        <v>261</v>
      </c>
      <c r="C84" s="22" t="s">
        <v>448</v>
      </c>
      <c r="D84" s="48" t="s">
        <v>520</v>
      </c>
      <c r="E84" s="38">
        <v>13</v>
      </c>
      <c r="F84" s="38" t="s">
        <v>115</v>
      </c>
      <c r="G84" s="54" t="s">
        <v>279</v>
      </c>
      <c r="H84" s="38" t="s">
        <v>280</v>
      </c>
      <c r="I84" s="38" t="s">
        <v>85</v>
      </c>
      <c r="J84" s="38" t="s">
        <v>231</v>
      </c>
      <c r="K84" s="38" t="s">
        <v>118</v>
      </c>
      <c r="L84" s="38">
        <v>18</v>
      </c>
      <c r="M84" s="38">
        <v>21.177479999999999</v>
      </c>
      <c r="N84" s="38">
        <v>92.136480000000006</v>
      </c>
      <c r="O84" s="22" t="s">
        <v>260</v>
      </c>
      <c r="P84" s="22">
        <v>7.73</v>
      </c>
      <c r="Q84" s="37">
        <v>28.3</v>
      </c>
      <c r="R84" s="37">
        <v>836</v>
      </c>
      <c r="S84" s="22">
        <v>16.5</v>
      </c>
      <c r="T84" s="51">
        <v>37.4</v>
      </c>
      <c r="U84" s="37">
        <v>233</v>
      </c>
      <c r="V84" s="22">
        <v>631</v>
      </c>
      <c r="W84" s="22">
        <v>0</v>
      </c>
      <c r="X84" s="37">
        <v>0</v>
      </c>
      <c r="Y84" s="22">
        <v>200</v>
      </c>
      <c r="Z84" s="42">
        <v>2.7199999999999998E-2</v>
      </c>
      <c r="AA84" s="43">
        <v>160</v>
      </c>
      <c r="AB84" s="43">
        <v>3140</v>
      </c>
      <c r="AC84" s="5"/>
      <c r="AD84" s="19"/>
      <c r="AE84" s="19"/>
      <c r="AF84" s="19"/>
      <c r="AG84" s="5"/>
    </row>
    <row r="85" spans="1:33" hidden="1" x14ac:dyDescent="0.25">
      <c r="A85" s="22">
        <v>84</v>
      </c>
      <c r="B85" s="22" t="s">
        <v>261</v>
      </c>
      <c r="C85" s="22" t="s">
        <v>449</v>
      </c>
      <c r="D85" s="48" t="s">
        <v>520</v>
      </c>
      <c r="E85" s="38">
        <v>13</v>
      </c>
      <c r="F85" s="38" t="s">
        <v>115</v>
      </c>
      <c r="G85" s="38" t="s">
        <v>281</v>
      </c>
      <c r="H85" s="38" t="s">
        <v>282</v>
      </c>
      <c r="I85" s="38" t="s">
        <v>85</v>
      </c>
      <c r="J85" s="38" t="s">
        <v>231</v>
      </c>
      <c r="K85" s="38" t="s">
        <v>118</v>
      </c>
      <c r="L85" s="38">
        <v>18</v>
      </c>
      <c r="M85" s="38">
        <v>21.17764</v>
      </c>
      <c r="N85" s="38">
        <v>92.136452000000006</v>
      </c>
      <c r="O85" s="22" t="s">
        <v>260</v>
      </c>
      <c r="P85" s="37">
        <v>7.69</v>
      </c>
      <c r="Q85" s="22">
        <v>28.4</v>
      </c>
      <c r="R85" s="22">
        <v>830</v>
      </c>
      <c r="S85" s="37">
        <v>22.7</v>
      </c>
      <c r="T85" s="52">
        <v>40.4</v>
      </c>
      <c r="U85" s="37">
        <v>205</v>
      </c>
      <c r="V85" s="37">
        <v>531</v>
      </c>
      <c r="W85" s="37">
        <v>0</v>
      </c>
      <c r="X85" s="22">
        <v>8700</v>
      </c>
      <c r="Y85" s="37">
        <v>80</v>
      </c>
      <c r="Z85" s="44">
        <v>2.9700000000000001E-2</v>
      </c>
      <c r="AA85" s="45">
        <v>240</v>
      </c>
      <c r="AB85" s="45">
        <v>2640</v>
      </c>
      <c r="AC85" s="5"/>
      <c r="AD85" s="19"/>
      <c r="AE85" s="19"/>
      <c r="AF85" s="19"/>
      <c r="AG85" s="4"/>
    </row>
    <row r="86" spans="1:33" s="18" customFormat="1" hidden="1" x14ac:dyDescent="0.25">
      <c r="A86" s="22">
        <v>85</v>
      </c>
      <c r="B86" s="22" t="s">
        <v>261</v>
      </c>
      <c r="C86" s="22" t="s">
        <v>450</v>
      </c>
      <c r="D86" s="48" t="s">
        <v>520</v>
      </c>
      <c r="E86" s="38">
        <v>13</v>
      </c>
      <c r="F86" s="38" t="s">
        <v>115</v>
      </c>
      <c r="G86" s="38" t="s">
        <v>283</v>
      </c>
      <c r="H86" s="38" t="s">
        <v>605</v>
      </c>
      <c r="I86" s="38" t="s">
        <v>85</v>
      </c>
      <c r="J86" s="38" t="s">
        <v>231</v>
      </c>
      <c r="K86" s="38" t="s">
        <v>79</v>
      </c>
      <c r="L86" s="38">
        <v>25</v>
      </c>
      <c r="M86" s="38">
        <v>21.17756</v>
      </c>
      <c r="N86" s="38">
        <v>92.136579999999995</v>
      </c>
      <c r="O86" s="22" t="s">
        <v>260</v>
      </c>
      <c r="P86" s="22">
        <v>8.42</v>
      </c>
      <c r="Q86" s="37">
        <v>29.5</v>
      </c>
      <c r="R86" s="37">
        <v>610</v>
      </c>
      <c r="S86" s="22">
        <v>11</v>
      </c>
      <c r="T86" s="51">
        <v>52</v>
      </c>
      <c r="U86" s="37">
        <v>244</v>
      </c>
      <c r="V86" s="22">
        <v>459</v>
      </c>
      <c r="W86" s="22">
        <v>500</v>
      </c>
      <c r="X86" s="37">
        <v>6100</v>
      </c>
      <c r="Y86" s="22">
        <v>40</v>
      </c>
      <c r="Z86" s="42">
        <v>1.9900000000000001E-2</v>
      </c>
      <c r="AA86" s="43">
        <v>640</v>
      </c>
      <c r="AB86" s="43">
        <v>1780</v>
      </c>
      <c r="AC86" s="5"/>
      <c r="AD86" s="19"/>
      <c r="AE86" s="19"/>
      <c r="AF86" s="19"/>
      <c r="AG86" s="5"/>
    </row>
    <row r="87" spans="1:33" hidden="1" x14ac:dyDescent="0.25">
      <c r="A87" s="22">
        <v>86</v>
      </c>
      <c r="B87" s="22" t="s">
        <v>213</v>
      </c>
      <c r="C87" s="22" t="s">
        <v>451</v>
      </c>
      <c r="D87" s="48" t="s">
        <v>520</v>
      </c>
      <c r="E87" s="38">
        <v>13</v>
      </c>
      <c r="F87" s="38" t="s">
        <v>115</v>
      </c>
      <c r="G87" s="38" t="s">
        <v>284</v>
      </c>
      <c r="H87" s="38" t="s">
        <v>285</v>
      </c>
      <c r="I87" s="38" t="s">
        <v>92</v>
      </c>
      <c r="J87" s="38" t="s">
        <v>286</v>
      </c>
      <c r="K87" s="38" t="s">
        <v>71</v>
      </c>
      <c r="L87" s="38">
        <v>25</v>
      </c>
      <c r="M87" s="49">
        <v>21.171896</v>
      </c>
      <c r="N87" s="49">
        <v>92.134422000000001</v>
      </c>
      <c r="O87" s="22" t="s">
        <v>260</v>
      </c>
      <c r="P87" s="37">
        <v>8.19</v>
      </c>
      <c r="Q87" s="22">
        <v>27.7</v>
      </c>
      <c r="R87" s="22">
        <v>842</v>
      </c>
      <c r="S87" s="37">
        <v>15.4</v>
      </c>
      <c r="T87" s="52">
        <v>75</v>
      </c>
      <c r="U87" s="37">
        <v>177</v>
      </c>
      <c r="V87" s="37">
        <v>612</v>
      </c>
      <c r="W87" s="37">
        <v>3100</v>
      </c>
      <c r="X87" s="22">
        <v>14500</v>
      </c>
      <c r="Y87" s="37">
        <v>140</v>
      </c>
      <c r="Z87" s="44">
        <v>4.2700000000000002E-2</v>
      </c>
      <c r="AA87" s="45">
        <v>80</v>
      </c>
      <c r="AB87" s="45">
        <v>2480</v>
      </c>
      <c r="AC87" s="5"/>
      <c r="AD87" s="19"/>
      <c r="AE87" s="4"/>
      <c r="AF87" s="4"/>
      <c r="AG87" s="4"/>
    </row>
    <row r="88" spans="1:33" s="18" customFormat="1" hidden="1" x14ac:dyDescent="0.25">
      <c r="A88" s="22">
        <v>87</v>
      </c>
      <c r="B88" s="22" t="s">
        <v>213</v>
      </c>
      <c r="C88" s="22" t="s">
        <v>452</v>
      </c>
      <c r="D88" s="48" t="s">
        <v>520</v>
      </c>
      <c r="E88" s="38">
        <v>13</v>
      </c>
      <c r="F88" s="38" t="s">
        <v>115</v>
      </c>
      <c r="G88" s="38" t="s">
        <v>337</v>
      </c>
      <c r="H88" s="38" t="s">
        <v>606</v>
      </c>
      <c r="I88" s="38" t="s">
        <v>92</v>
      </c>
      <c r="J88" s="38" t="s">
        <v>183</v>
      </c>
      <c r="K88" s="38" t="s">
        <v>71</v>
      </c>
      <c r="L88" s="38">
        <v>25</v>
      </c>
      <c r="M88" s="38">
        <v>21.181719000000001</v>
      </c>
      <c r="N88" s="38">
        <v>92.136381999999998</v>
      </c>
      <c r="O88" s="22" t="s">
        <v>260</v>
      </c>
      <c r="P88" s="22">
        <v>8.42</v>
      </c>
      <c r="Q88" s="37">
        <v>31.2</v>
      </c>
      <c r="R88" s="37">
        <v>712</v>
      </c>
      <c r="S88" s="22">
        <v>15.2</v>
      </c>
      <c r="T88" s="51">
        <v>70.2</v>
      </c>
      <c r="U88" s="37">
        <v>216</v>
      </c>
      <c r="V88" s="22">
        <v>905</v>
      </c>
      <c r="W88" s="22">
        <v>0</v>
      </c>
      <c r="X88" s="37">
        <v>0</v>
      </c>
      <c r="Y88" s="22">
        <v>140</v>
      </c>
      <c r="Z88" s="42">
        <v>3.9899999999999998E-2</v>
      </c>
      <c r="AA88" s="43">
        <v>440</v>
      </c>
      <c r="AB88" s="43">
        <v>3230</v>
      </c>
      <c r="AC88" s="5"/>
      <c r="AD88" s="19"/>
      <c r="AE88" s="5"/>
      <c r="AF88" s="5"/>
      <c r="AG88" s="5"/>
    </row>
    <row r="89" spans="1:33" hidden="1" x14ac:dyDescent="0.25">
      <c r="A89" s="22">
        <v>88</v>
      </c>
      <c r="B89" s="22" t="s">
        <v>259</v>
      </c>
      <c r="C89" s="22" t="s">
        <v>453</v>
      </c>
      <c r="D89" s="48" t="s">
        <v>520</v>
      </c>
      <c r="E89" s="38">
        <v>13</v>
      </c>
      <c r="F89" s="38" t="s">
        <v>115</v>
      </c>
      <c r="G89" s="38" t="s">
        <v>287</v>
      </c>
      <c r="H89" s="22" t="s">
        <v>740</v>
      </c>
      <c r="I89" s="38" t="s">
        <v>87</v>
      </c>
      <c r="J89" s="38" t="s">
        <v>288</v>
      </c>
      <c r="K89" s="38" t="s">
        <v>71</v>
      </c>
      <c r="L89" s="38">
        <v>25</v>
      </c>
      <c r="M89" s="38">
        <v>21.18085</v>
      </c>
      <c r="N89" s="38">
        <v>92.137529999999998</v>
      </c>
      <c r="O89" s="22" t="s">
        <v>260</v>
      </c>
      <c r="P89" s="37">
        <v>8.56</v>
      </c>
      <c r="Q89" s="22">
        <v>29.3</v>
      </c>
      <c r="R89" s="22">
        <v>1112</v>
      </c>
      <c r="S89" s="37">
        <v>16.7</v>
      </c>
      <c r="T89" s="52">
        <v>29.8</v>
      </c>
      <c r="U89" s="37">
        <v>203</v>
      </c>
      <c r="V89" s="37">
        <v>1116</v>
      </c>
      <c r="W89" s="37">
        <v>0</v>
      </c>
      <c r="X89" s="22">
        <v>0</v>
      </c>
      <c r="Y89" s="37">
        <v>300</v>
      </c>
      <c r="Z89" s="44">
        <v>3.7900000000000003E-2</v>
      </c>
      <c r="AA89" s="45">
        <v>960</v>
      </c>
      <c r="AB89" s="45">
        <v>3650</v>
      </c>
      <c r="AC89" s="5"/>
      <c r="AD89" s="19"/>
      <c r="AE89" s="4"/>
      <c r="AF89" s="4"/>
      <c r="AG89" s="4"/>
    </row>
    <row r="90" spans="1:33" s="18" customFormat="1" hidden="1" x14ac:dyDescent="0.25">
      <c r="A90" s="22">
        <v>89</v>
      </c>
      <c r="B90" s="22" t="s">
        <v>259</v>
      </c>
      <c r="C90" s="22" t="s">
        <v>454</v>
      </c>
      <c r="D90" s="48" t="s">
        <v>520</v>
      </c>
      <c r="E90" s="22">
        <v>13</v>
      </c>
      <c r="F90" s="22" t="s">
        <v>115</v>
      </c>
      <c r="G90" s="22" t="s">
        <v>289</v>
      </c>
      <c r="H90" s="22" t="s">
        <v>290</v>
      </c>
      <c r="I90" s="22" t="s">
        <v>87</v>
      </c>
      <c r="J90" s="22" t="s">
        <v>291</v>
      </c>
      <c r="K90" s="22" t="s">
        <v>118</v>
      </c>
      <c r="L90" s="22">
        <v>6</v>
      </c>
      <c r="M90" s="22">
        <v>21.181908</v>
      </c>
      <c r="N90" s="22">
        <v>92.140423999999996</v>
      </c>
      <c r="O90" s="22" t="s">
        <v>260</v>
      </c>
      <c r="P90" s="22">
        <v>8.25</v>
      </c>
      <c r="Q90" s="22">
        <v>28.3</v>
      </c>
      <c r="R90" s="22">
        <v>820</v>
      </c>
      <c r="S90" s="22">
        <v>16.899999999999999</v>
      </c>
      <c r="T90" s="52">
        <v>32</v>
      </c>
      <c r="U90" s="22">
        <v>196</v>
      </c>
      <c r="V90" s="22">
        <v>673</v>
      </c>
      <c r="W90" s="22">
        <v>0</v>
      </c>
      <c r="X90" s="22">
        <v>0</v>
      </c>
      <c r="Y90" s="22">
        <v>250</v>
      </c>
      <c r="Z90" s="42">
        <v>3.2099999999999997E-2</v>
      </c>
      <c r="AA90" s="43">
        <v>840</v>
      </c>
      <c r="AB90" s="43">
        <v>3770</v>
      </c>
      <c r="AC90" s="5"/>
      <c r="AD90" s="19"/>
      <c r="AE90" s="5"/>
      <c r="AF90" s="5"/>
      <c r="AG90" s="5"/>
    </row>
    <row r="91" spans="1:33" hidden="1" x14ac:dyDescent="0.25">
      <c r="A91" s="22">
        <v>90</v>
      </c>
      <c r="B91" s="22" t="s">
        <v>214</v>
      </c>
      <c r="C91" s="22" t="s">
        <v>455</v>
      </c>
      <c r="D91" s="48" t="s">
        <v>521</v>
      </c>
      <c r="E91" s="38">
        <v>16</v>
      </c>
      <c r="F91" s="38" t="s">
        <v>68</v>
      </c>
      <c r="G91" s="38" t="s">
        <v>235</v>
      </c>
      <c r="H91" s="38" t="s">
        <v>607</v>
      </c>
      <c r="I91" s="38" t="s">
        <v>77</v>
      </c>
      <c r="J91" s="38" t="s">
        <v>236</v>
      </c>
      <c r="K91" s="38" t="s">
        <v>75</v>
      </c>
      <c r="L91" s="38">
        <v>35</v>
      </c>
      <c r="M91" s="38">
        <v>21.153596</v>
      </c>
      <c r="N91" s="38">
        <v>92.151965000000004</v>
      </c>
      <c r="O91" s="22" t="s">
        <v>260</v>
      </c>
      <c r="P91" s="37">
        <v>8.75</v>
      </c>
      <c r="Q91" s="22">
        <v>25</v>
      </c>
      <c r="R91" s="22">
        <v>468</v>
      </c>
      <c r="S91" s="37">
        <v>141</v>
      </c>
      <c r="T91" s="52">
        <v>15.28</v>
      </c>
      <c r="U91" s="37">
        <v>209</v>
      </c>
      <c r="V91" s="37">
        <v>904</v>
      </c>
      <c r="W91" s="37">
        <v>0</v>
      </c>
      <c r="X91" s="22">
        <v>29600</v>
      </c>
      <c r="Y91" s="37">
        <v>250</v>
      </c>
      <c r="Z91" s="44">
        <v>3.73E-2</v>
      </c>
      <c r="AA91" s="45">
        <v>1560</v>
      </c>
      <c r="AB91" s="45">
        <v>2830</v>
      </c>
      <c r="AC91" s="5"/>
      <c r="AD91" s="19"/>
      <c r="AE91" s="4"/>
      <c r="AF91" s="4"/>
      <c r="AG91" s="4"/>
    </row>
    <row r="92" spans="1:33" s="18" customFormat="1" hidden="1" x14ac:dyDescent="0.25">
      <c r="A92" s="22">
        <v>91</v>
      </c>
      <c r="B92" s="22" t="s">
        <v>214</v>
      </c>
      <c r="C92" s="22" t="s">
        <v>456</v>
      </c>
      <c r="D92" s="48" t="s">
        <v>521</v>
      </c>
      <c r="E92" s="38">
        <v>16</v>
      </c>
      <c r="F92" s="38" t="s">
        <v>68</v>
      </c>
      <c r="G92" s="38" t="s">
        <v>237</v>
      </c>
      <c r="H92" s="38" t="s">
        <v>238</v>
      </c>
      <c r="I92" s="38" t="s">
        <v>77</v>
      </c>
      <c r="J92" s="38" t="s">
        <v>239</v>
      </c>
      <c r="K92" s="38" t="s">
        <v>75</v>
      </c>
      <c r="L92" s="38">
        <v>35</v>
      </c>
      <c r="M92" s="38">
        <v>21.153859000000001</v>
      </c>
      <c r="N92" s="38">
        <v>92.151752000000002</v>
      </c>
      <c r="O92" s="22" t="s">
        <v>260</v>
      </c>
      <c r="P92" s="22">
        <v>8.75</v>
      </c>
      <c r="Q92" s="37">
        <v>27.2</v>
      </c>
      <c r="R92" s="37">
        <v>1408</v>
      </c>
      <c r="S92" s="22">
        <v>15.7</v>
      </c>
      <c r="T92" s="51">
        <v>19.88</v>
      </c>
      <c r="U92" s="37">
        <v>218</v>
      </c>
      <c r="V92" s="22">
        <v>770</v>
      </c>
      <c r="W92" s="22">
        <v>0</v>
      </c>
      <c r="X92" s="37">
        <v>30600</v>
      </c>
      <c r="Y92" s="22">
        <v>150</v>
      </c>
      <c r="Z92" s="42">
        <v>4.2700000000000002E-2</v>
      </c>
      <c r="AA92" s="43">
        <v>320</v>
      </c>
      <c r="AB92" s="43">
        <v>3340</v>
      </c>
      <c r="AC92" s="5"/>
      <c r="AD92" s="19"/>
      <c r="AE92" s="5"/>
      <c r="AF92" s="5"/>
      <c r="AG92" s="5"/>
    </row>
    <row r="93" spans="1:33" hidden="1" x14ac:dyDescent="0.25">
      <c r="A93" s="22">
        <v>92</v>
      </c>
      <c r="B93" s="22" t="s">
        <v>214</v>
      </c>
      <c r="C93" s="22" t="s">
        <v>457</v>
      </c>
      <c r="D93" s="48" t="s">
        <v>521</v>
      </c>
      <c r="E93" s="38">
        <v>16</v>
      </c>
      <c r="F93" s="38" t="s">
        <v>68</v>
      </c>
      <c r="G93" s="38" t="s">
        <v>240</v>
      </c>
      <c r="H93" s="38" t="s">
        <v>241</v>
      </c>
      <c r="I93" s="38" t="s">
        <v>101</v>
      </c>
      <c r="J93" s="38" t="s">
        <v>149</v>
      </c>
      <c r="K93" s="38" t="s">
        <v>71</v>
      </c>
      <c r="L93" s="38">
        <v>10</v>
      </c>
      <c r="M93" s="38">
        <v>21.159613</v>
      </c>
      <c r="N93" s="38">
        <v>92.151606999999998</v>
      </c>
      <c r="O93" s="22" t="s">
        <v>260</v>
      </c>
      <c r="P93" s="37">
        <v>8.5299999999999994</v>
      </c>
      <c r="Q93" s="22">
        <v>28</v>
      </c>
      <c r="R93" s="22">
        <v>708</v>
      </c>
      <c r="S93" s="37">
        <v>17.100000000000001</v>
      </c>
      <c r="T93" s="52">
        <v>90.6</v>
      </c>
      <c r="U93" s="37">
        <v>231</v>
      </c>
      <c r="V93" s="37">
        <v>1359</v>
      </c>
      <c r="W93" s="37">
        <v>300</v>
      </c>
      <c r="X93" s="22">
        <v>27900</v>
      </c>
      <c r="Y93" s="37">
        <v>450</v>
      </c>
      <c r="Z93" s="44">
        <v>3.6499999999999998E-2</v>
      </c>
      <c r="AA93" s="45">
        <v>1320</v>
      </c>
      <c r="AB93" s="45">
        <v>3230</v>
      </c>
      <c r="AC93" s="5"/>
      <c r="AD93" s="19"/>
      <c r="AE93" s="4"/>
      <c r="AF93" s="4"/>
      <c r="AG93" s="4"/>
    </row>
    <row r="94" spans="1:33" s="18" customFormat="1" hidden="1" x14ac:dyDescent="0.25">
      <c r="A94" s="22">
        <v>93</v>
      </c>
      <c r="B94" s="22" t="s">
        <v>214</v>
      </c>
      <c r="C94" s="22" t="s">
        <v>458</v>
      </c>
      <c r="D94" s="48" t="s">
        <v>521</v>
      </c>
      <c r="E94" s="38">
        <v>16</v>
      </c>
      <c r="F94" s="38" t="s">
        <v>68</v>
      </c>
      <c r="G94" s="38" t="s">
        <v>248</v>
      </c>
      <c r="H94" s="38" t="s">
        <v>608</v>
      </c>
      <c r="I94" s="38" t="s">
        <v>69</v>
      </c>
      <c r="J94" s="38" t="s">
        <v>74</v>
      </c>
      <c r="K94" s="38" t="s">
        <v>75</v>
      </c>
      <c r="L94" s="40">
        <v>30</v>
      </c>
      <c r="M94" s="38">
        <v>21.154219999999999</v>
      </c>
      <c r="N94" s="38">
        <v>92.144980000000004</v>
      </c>
      <c r="O94" s="22" t="s">
        <v>260</v>
      </c>
      <c r="P94" s="22">
        <v>8.35</v>
      </c>
      <c r="Q94" s="37">
        <v>29.5</v>
      </c>
      <c r="R94" s="37">
        <v>1324</v>
      </c>
      <c r="S94" s="22">
        <v>13.5</v>
      </c>
      <c r="T94" s="51">
        <v>34.799999999999997</v>
      </c>
      <c r="U94" s="37">
        <v>179</v>
      </c>
      <c r="V94" s="22">
        <v>554</v>
      </c>
      <c r="W94" s="22">
        <v>700</v>
      </c>
      <c r="X94" s="37">
        <v>4700</v>
      </c>
      <c r="Y94" s="22">
        <v>60</v>
      </c>
      <c r="Z94" s="42">
        <v>2.01E-2</v>
      </c>
      <c r="AA94" s="43">
        <v>120</v>
      </c>
      <c r="AB94" s="43">
        <v>3210</v>
      </c>
      <c r="AC94" s="5"/>
      <c r="AD94" s="19"/>
      <c r="AE94" s="5"/>
      <c r="AF94" s="5"/>
      <c r="AG94" s="5"/>
    </row>
    <row r="95" spans="1:33" hidden="1" x14ac:dyDescent="0.25">
      <c r="A95" s="22">
        <v>94</v>
      </c>
      <c r="B95" s="22" t="s">
        <v>214</v>
      </c>
      <c r="C95" s="22" t="s">
        <v>459</v>
      </c>
      <c r="D95" s="48" t="s">
        <v>521</v>
      </c>
      <c r="E95" s="38">
        <v>16</v>
      </c>
      <c r="F95" s="5" t="s">
        <v>68</v>
      </c>
      <c r="G95" s="38" t="s">
        <v>251</v>
      </c>
      <c r="H95" s="5" t="s">
        <v>609</v>
      </c>
      <c r="I95" s="5" t="s">
        <v>69</v>
      </c>
      <c r="J95" s="5" t="s">
        <v>230</v>
      </c>
      <c r="K95" s="5" t="s">
        <v>71</v>
      </c>
      <c r="L95" s="5">
        <v>10</v>
      </c>
      <c r="M95" s="38">
        <v>21.152189</v>
      </c>
      <c r="N95" s="38">
        <v>92.150132999999997</v>
      </c>
      <c r="O95" s="22" t="s">
        <v>260</v>
      </c>
      <c r="P95" s="37">
        <v>8.11</v>
      </c>
      <c r="Q95" s="22">
        <v>29.6</v>
      </c>
      <c r="R95" s="22">
        <v>912</v>
      </c>
      <c r="S95" s="37">
        <v>18.399999999999999</v>
      </c>
      <c r="T95" s="52">
        <v>89.6</v>
      </c>
      <c r="U95" s="37">
        <v>356</v>
      </c>
      <c r="V95" s="37">
        <v>1613</v>
      </c>
      <c r="W95" s="37">
        <v>1900</v>
      </c>
      <c r="X95" s="22">
        <v>4500</v>
      </c>
      <c r="Y95" s="37">
        <v>600</v>
      </c>
      <c r="Z95" s="44">
        <v>4.5100000000000001E-2</v>
      </c>
      <c r="AA95" s="45">
        <v>1960</v>
      </c>
      <c r="AB95" s="45">
        <v>2280</v>
      </c>
      <c r="AC95" s="5"/>
      <c r="AD95" s="19"/>
      <c r="AE95" s="4"/>
      <c r="AF95" s="4"/>
      <c r="AG95" s="4"/>
    </row>
    <row r="96" spans="1:33" s="18" customFormat="1" hidden="1" x14ac:dyDescent="0.25">
      <c r="A96" s="22">
        <v>95</v>
      </c>
      <c r="B96" s="22" t="s">
        <v>214</v>
      </c>
      <c r="C96" s="22" t="s">
        <v>460</v>
      </c>
      <c r="D96" s="48" t="s">
        <v>521</v>
      </c>
      <c r="E96" s="22">
        <v>16</v>
      </c>
      <c r="F96" s="22" t="s">
        <v>68</v>
      </c>
      <c r="G96" s="22" t="s">
        <v>242</v>
      </c>
      <c r="H96" s="22" t="s">
        <v>610</v>
      </c>
      <c r="I96" s="22" t="s">
        <v>90</v>
      </c>
      <c r="J96" s="22" t="s">
        <v>243</v>
      </c>
      <c r="K96" s="22" t="s">
        <v>75</v>
      </c>
      <c r="L96" s="22">
        <v>35</v>
      </c>
      <c r="M96" s="22">
        <v>21.15654</v>
      </c>
      <c r="N96" s="22">
        <v>92.149349999999998</v>
      </c>
      <c r="O96" s="22" t="s">
        <v>260</v>
      </c>
      <c r="P96" s="22">
        <v>8.15</v>
      </c>
      <c r="Q96" s="22">
        <v>30</v>
      </c>
      <c r="R96" s="22">
        <v>936</v>
      </c>
      <c r="S96" s="22">
        <v>20.9</v>
      </c>
      <c r="T96" s="52">
        <v>81.2</v>
      </c>
      <c r="U96" s="22">
        <v>406</v>
      </c>
      <c r="V96" s="22">
        <v>1820</v>
      </c>
      <c r="W96" s="22">
        <v>0</v>
      </c>
      <c r="X96" s="22">
        <v>12600</v>
      </c>
      <c r="Y96" s="22">
        <v>666.66</v>
      </c>
      <c r="Z96" s="42">
        <v>3.7400000000000003E-2</v>
      </c>
      <c r="AA96" s="43">
        <v>1280</v>
      </c>
      <c r="AB96" s="43">
        <v>2950</v>
      </c>
      <c r="AC96" s="5"/>
      <c r="AD96" s="19"/>
      <c r="AE96" s="5"/>
      <c r="AF96" s="5"/>
      <c r="AG96" s="5"/>
    </row>
    <row r="97" spans="1:33" s="18" customFormat="1" hidden="1" x14ac:dyDescent="0.25">
      <c r="A97" s="22">
        <v>96</v>
      </c>
      <c r="B97" s="22" t="s">
        <v>214</v>
      </c>
      <c r="C97" s="22" t="s">
        <v>461</v>
      </c>
      <c r="D97" s="48" t="s">
        <v>521</v>
      </c>
      <c r="E97" s="38">
        <v>16</v>
      </c>
      <c r="F97" s="38" t="s">
        <v>68</v>
      </c>
      <c r="G97" s="38" t="s">
        <v>249</v>
      </c>
      <c r="H97" s="38" t="s">
        <v>250</v>
      </c>
      <c r="I97" s="38" t="s">
        <v>101</v>
      </c>
      <c r="J97" s="38" t="s">
        <v>205</v>
      </c>
      <c r="K97" s="38" t="s">
        <v>75</v>
      </c>
      <c r="L97" s="38">
        <v>30</v>
      </c>
      <c r="M97" s="38">
        <v>21.158203</v>
      </c>
      <c r="N97" s="38">
        <v>92.148777999999993</v>
      </c>
      <c r="O97" s="22" t="s">
        <v>260</v>
      </c>
      <c r="P97" s="22">
        <v>8.75</v>
      </c>
      <c r="Q97" s="37">
        <v>29.5</v>
      </c>
      <c r="R97" s="37">
        <v>750</v>
      </c>
      <c r="S97" s="22">
        <v>20.7</v>
      </c>
      <c r="T97" s="51">
        <v>114.2</v>
      </c>
      <c r="U97" s="37">
        <v>476</v>
      </c>
      <c r="V97" s="22">
        <v>1796</v>
      </c>
      <c r="W97" s="22">
        <v>0</v>
      </c>
      <c r="X97" s="37">
        <v>400</v>
      </c>
      <c r="Y97" s="22">
        <v>700</v>
      </c>
      <c r="Z97" s="42">
        <v>3.3599999999999998E-2</v>
      </c>
      <c r="AA97" s="43">
        <v>2000</v>
      </c>
      <c r="AB97" s="43">
        <v>3130</v>
      </c>
      <c r="AC97" s="5"/>
      <c r="AD97" s="19"/>
      <c r="AE97" s="5"/>
      <c r="AF97" s="5"/>
      <c r="AG97" s="5"/>
    </row>
    <row r="98" spans="1:33" hidden="1" x14ac:dyDescent="0.25">
      <c r="A98" s="22">
        <v>97</v>
      </c>
      <c r="B98" s="22" t="s">
        <v>110</v>
      </c>
      <c r="C98" s="22" t="s">
        <v>462</v>
      </c>
      <c r="D98" s="48" t="s">
        <v>521</v>
      </c>
      <c r="E98" s="38">
        <v>21</v>
      </c>
      <c r="F98" s="38" t="s">
        <v>104</v>
      </c>
      <c r="G98" s="38" t="s">
        <v>233</v>
      </c>
      <c r="H98" s="38" t="s">
        <v>234</v>
      </c>
      <c r="I98" s="38" t="s">
        <v>77</v>
      </c>
      <c r="J98" s="38" t="s">
        <v>611</v>
      </c>
      <c r="K98" s="38" t="s">
        <v>75</v>
      </c>
      <c r="L98" s="38">
        <v>60</v>
      </c>
      <c r="M98" s="38">
        <v>21.131796909999998</v>
      </c>
      <c r="N98" s="38">
        <v>92.160756489999997</v>
      </c>
      <c r="O98" s="22" t="s">
        <v>260</v>
      </c>
      <c r="P98" s="37">
        <v>8.4499999999999993</v>
      </c>
      <c r="Q98" s="22">
        <v>34.5</v>
      </c>
      <c r="R98" s="22">
        <v>714</v>
      </c>
      <c r="S98" s="37">
        <v>18.3</v>
      </c>
      <c r="T98" s="52">
        <v>60.8</v>
      </c>
      <c r="U98" s="37">
        <v>391</v>
      </c>
      <c r="V98" s="37">
        <v>1392</v>
      </c>
      <c r="W98" s="37">
        <v>400</v>
      </c>
      <c r="X98" s="22">
        <v>1000</v>
      </c>
      <c r="Y98" s="37">
        <v>500</v>
      </c>
      <c r="Z98" s="44">
        <v>3.4500000000000003E-2</v>
      </c>
      <c r="AA98" s="45">
        <v>1000</v>
      </c>
      <c r="AB98" s="45">
        <v>3080</v>
      </c>
      <c r="AC98" s="5"/>
      <c r="AD98" s="19"/>
      <c r="AE98" s="4"/>
      <c r="AF98" s="4"/>
      <c r="AG98" s="4"/>
    </row>
    <row r="99" spans="1:33" s="18" customFormat="1" hidden="1" x14ac:dyDescent="0.25">
      <c r="A99" s="22">
        <v>98</v>
      </c>
      <c r="B99" s="22" t="s">
        <v>80</v>
      </c>
      <c r="C99" s="22" t="s">
        <v>463</v>
      </c>
      <c r="D99" s="48">
        <v>45842</v>
      </c>
      <c r="E99" s="38">
        <v>9</v>
      </c>
      <c r="F99" s="38" t="s">
        <v>115</v>
      </c>
      <c r="G99" s="38" t="s">
        <v>612</v>
      </c>
      <c r="H99" s="38" t="s">
        <v>613</v>
      </c>
      <c r="I99" s="38" t="s">
        <v>87</v>
      </c>
      <c r="J99" s="38" t="s">
        <v>183</v>
      </c>
      <c r="K99" s="38" t="s">
        <v>118</v>
      </c>
      <c r="L99" s="38">
        <v>18</v>
      </c>
      <c r="M99" s="38">
        <v>21.189253000000001</v>
      </c>
      <c r="N99" s="38">
        <v>92.158941999999996</v>
      </c>
      <c r="O99" s="22" t="s">
        <v>260</v>
      </c>
      <c r="P99" s="22">
        <v>8.17</v>
      </c>
      <c r="Q99" s="37">
        <v>30.8</v>
      </c>
      <c r="R99" s="37">
        <v>985</v>
      </c>
      <c r="S99" s="22">
        <v>19.5</v>
      </c>
      <c r="T99" s="51">
        <v>44</v>
      </c>
      <c r="U99" s="37">
        <v>136</v>
      </c>
      <c r="V99" s="22">
        <v>739</v>
      </c>
      <c r="W99" s="22">
        <v>0</v>
      </c>
      <c r="X99" s="37">
        <v>0</v>
      </c>
      <c r="Y99" s="22">
        <v>250</v>
      </c>
      <c r="Z99" s="42">
        <v>5.1999999999999998E-2</v>
      </c>
      <c r="AA99" s="43">
        <v>320</v>
      </c>
      <c r="AB99" s="43">
        <v>4450</v>
      </c>
      <c r="AC99" s="5"/>
      <c r="AD99" s="19"/>
      <c r="AE99" s="5"/>
      <c r="AF99" s="5"/>
      <c r="AG99" s="5"/>
    </row>
    <row r="100" spans="1:33" hidden="1" x14ac:dyDescent="0.25">
      <c r="A100" s="22">
        <v>99</v>
      </c>
      <c r="B100" s="22" t="s">
        <v>80</v>
      </c>
      <c r="C100" s="22" t="s">
        <v>464</v>
      </c>
      <c r="D100" s="48">
        <v>45842</v>
      </c>
      <c r="E100" s="38">
        <v>9</v>
      </c>
      <c r="F100" s="38" t="s">
        <v>115</v>
      </c>
      <c r="G100" s="38" t="s">
        <v>614</v>
      </c>
      <c r="H100" s="38" t="s">
        <v>615</v>
      </c>
      <c r="I100" s="38" t="s">
        <v>87</v>
      </c>
      <c r="J100" s="38" t="s">
        <v>616</v>
      </c>
      <c r="K100" s="38" t="s">
        <v>118</v>
      </c>
      <c r="L100" s="38">
        <v>18</v>
      </c>
      <c r="M100" s="38">
        <v>21.188048999999999</v>
      </c>
      <c r="N100" s="38">
        <v>92.160403000000002</v>
      </c>
      <c r="O100" s="22" t="s">
        <v>260</v>
      </c>
      <c r="P100" s="37">
        <v>7.77</v>
      </c>
      <c r="Q100" s="22">
        <v>26.2</v>
      </c>
      <c r="R100" s="22">
        <v>644</v>
      </c>
      <c r="S100" s="37">
        <v>23.5</v>
      </c>
      <c r="T100" s="52">
        <v>43.9</v>
      </c>
      <c r="U100" s="37">
        <v>90</v>
      </c>
      <c r="V100" s="37">
        <v>340</v>
      </c>
      <c r="W100" s="37">
        <v>3600</v>
      </c>
      <c r="X100" s="22">
        <v>36000</v>
      </c>
      <c r="Y100" s="37">
        <v>100</v>
      </c>
      <c r="Z100" s="44">
        <v>4.1000000000000002E-2</v>
      </c>
      <c r="AA100" s="45">
        <v>40</v>
      </c>
      <c r="AB100" s="45">
        <v>2930</v>
      </c>
      <c r="AC100" s="5"/>
      <c r="AD100" s="19"/>
      <c r="AE100" s="4"/>
      <c r="AF100" s="4"/>
      <c r="AG100" s="4"/>
    </row>
    <row r="101" spans="1:33" s="18" customFormat="1" hidden="1" x14ac:dyDescent="0.25">
      <c r="A101" s="22">
        <v>100</v>
      </c>
      <c r="B101" s="22" t="s">
        <v>214</v>
      </c>
      <c r="C101" s="22" t="s">
        <v>465</v>
      </c>
      <c r="D101" s="48">
        <v>45842</v>
      </c>
      <c r="E101" s="38">
        <v>22</v>
      </c>
      <c r="F101" s="38" t="s">
        <v>68</v>
      </c>
      <c r="G101" s="38" t="s">
        <v>617</v>
      </c>
      <c r="H101" s="38" t="s">
        <v>618</v>
      </c>
      <c r="I101" s="38" t="s">
        <v>101</v>
      </c>
      <c r="J101" s="38" t="s">
        <v>224</v>
      </c>
      <c r="K101" s="38" t="s">
        <v>75</v>
      </c>
      <c r="L101" s="38">
        <v>50</v>
      </c>
      <c r="M101" s="22">
        <v>21.087782000000001</v>
      </c>
      <c r="N101" s="22">
        <v>92.200626999999997</v>
      </c>
      <c r="O101" s="22" t="s">
        <v>260</v>
      </c>
      <c r="P101" s="22">
        <v>8.07</v>
      </c>
      <c r="Q101" s="37">
        <v>30.1</v>
      </c>
      <c r="R101" s="22">
        <v>1010</v>
      </c>
      <c r="S101" s="22">
        <v>14.4</v>
      </c>
      <c r="T101" s="51">
        <v>38</v>
      </c>
      <c r="U101" s="37">
        <v>190</v>
      </c>
      <c r="V101" s="22">
        <v>1104</v>
      </c>
      <c r="W101" s="22">
        <v>100</v>
      </c>
      <c r="X101" s="37">
        <v>400</v>
      </c>
      <c r="Y101" s="22">
        <v>300</v>
      </c>
      <c r="Z101" s="42">
        <v>4.7800000000000002E-2</v>
      </c>
      <c r="AA101" s="43">
        <v>40</v>
      </c>
      <c r="AB101" s="43">
        <v>3200</v>
      </c>
      <c r="AC101" s="5"/>
      <c r="AD101" s="19"/>
      <c r="AE101" s="5"/>
      <c r="AF101" s="5"/>
      <c r="AG101" s="5"/>
    </row>
    <row r="102" spans="1:33" hidden="1" x14ac:dyDescent="0.25">
      <c r="A102" s="22">
        <v>101</v>
      </c>
      <c r="B102" s="22" t="s">
        <v>214</v>
      </c>
      <c r="C102" s="22" t="s">
        <v>466</v>
      </c>
      <c r="D102" s="48">
        <v>45842</v>
      </c>
      <c r="E102" s="38">
        <v>22</v>
      </c>
      <c r="F102" s="38" t="s">
        <v>68</v>
      </c>
      <c r="G102" s="38" t="s">
        <v>620</v>
      </c>
      <c r="H102" s="38" t="s">
        <v>621</v>
      </c>
      <c r="I102" s="38" t="s">
        <v>77</v>
      </c>
      <c r="J102" s="38" t="s">
        <v>83</v>
      </c>
      <c r="K102" s="38" t="s">
        <v>75</v>
      </c>
      <c r="L102" s="40">
        <v>60</v>
      </c>
      <c r="M102" s="22">
        <v>21.087603000000001</v>
      </c>
      <c r="N102" s="22">
        <v>92.193612999999999</v>
      </c>
      <c r="O102" s="22" t="s">
        <v>260</v>
      </c>
      <c r="P102" s="37">
        <v>8.1999999999999993</v>
      </c>
      <c r="Q102" s="22">
        <v>30.3</v>
      </c>
      <c r="R102" s="37">
        <v>1020</v>
      </c>
      <c r="S102" s="37">
        <v>14.2</v>
      </c>
      <c r="T102" s="52">
        <v>48.2</v>
      </c>
      <c r="U102" s="37">
        <v>180</v>
      </c>
      <c r="V102" s="37">
        <v>1021</v>
      </c>
      <c r="W102" s="37">
        <v>100</v>
      </c>
      <c r="X102" s="22">
        <v>100</v>
      </c>
      <c r="Y102" s="37">
        <v>300</v>
      </c>
      <c r="Z102" s="44">
        <v>4.7800000000000002E-2</v>
      </c>
      <c r="AA102" s="45">
        <v>880</v>
      </c>
      <c r="AB102" s="45">
        <v>2900</v>
      </c>
      <c r="AC102" s="5"/>
      <c r="AD102" s="19"/>
      <c r="AE102" s="4"/>
      <c r="AF102" s="4"/>
      <c r="AG102" s="4"/>
    </row>
    <row r="103" spans="1:33" s="18" customFormat="1" hidden="1" x14ac:dyDescent="0.25">
      <c r="A103" s="22">
        <v>102</v>
      </c>
      <c r="B103" s="22" t="s">
        <v>214</v>
      </c>
      <c r="C103" s="22" t="s">
        <v>467</v>
      </c>
      <c r="D103" s="48">
        <v>45842</v>
      </c>
      <c r="E103" s="22">
        <v>22</v>
      </c>
      <c r="F103" s="22" t="s">
        <v>68</v>
      </c>
      <c r="G103" s="22" t="s">
        <v>619</v>
      </c>
      <c r="H103" s="22" t="s">
        <v>622</v>
      </c>
      <c r="I103" s="22" t="s">
        <v>77</v>
      </c>
      <c r="J103" s="22" t="s">
        <v>83</v>
      </c>
      <c r="K103" s="22" t="s">
        <v>75</v>
      </c>
      <c r="L103" s="22">
        <v>60</v>
      </c>
      <c r="M103" s="22">
        <v>21.087577</v>
      </c>
      <c r="N103" s="22">
        <v>92.193770000000001</v>
      </c>
      <c r="O103" s="22" t="s">
        <v>260</v>
      </c>
      <c r="P103" s="22">
        <v>8.69</v>
      </c>
      <c r="Q103" s="22">
        <v>31.2</v>
      </c>
      <c r="R103" s="22">
        <v>901</v>
      </c>
      <c r="S103" s="22">
        <v>15</v>
      </c>
      <c r="T103" s="52">
        <v>48.5</v>
      </c>
      <c r="U103" s="22">
        <v>137</v>
      </c>
      <c r="V103" s="22">
        <v>877</v>
      </c>
      <c r="W103" s="22">
        <v>0</v>
      </c>
      <c r="X103" s="22">
        <v>2900</v>
      </c>
      <c r="Y103" s="22">
        <v>250</v>
      </c>
      <c r="Z103" s="42">
        <v>5.3900000000000003E-2</v>
      </c>
      <c r="AA103" s="43">
        <v>40</v>
      </c>
      <c r="AB103" s="43">
        <v>2300</v>
      </c>
      <c r="AC103" s="5"/>
      <c r="AD103" s="19"/>
      <c r="AE103" s="5"/>
      <c r="AF103" s="5"/>
      <c r="AG103" s="5"/>
    </row>
    <row r="104" spans="1:33" hidden="1" x14ac:dyDescent="0.25">
      <c r="A104" s="22">
        <v>103</v>
      </c>
      <c r="B104" s="22" t="s">
        <v>214</v>
      </c>
      <c r="C104" s="22" t="s">
        <v>468</v>
      </c>
      <c r="D104" s="48">
        <v>45904</v>
      </c>
      <c r="E104" s="38">
        <v>24</v>
      </c>
      <c r="F104" s="38" t="s">
        <v>115</v>
      </c>
      <c r="G104" s="38" t="s">
        <v>625</v>
      </c>
      <c r="H104" s="38" t="s">
        <v>626</v>
      </c>
      <c r="I104" s="38" t="s">
        <v>85</v>
      </c>
      <c r="J104" s="38" t="s">
        <v>627</v>
      </c>
      <c r="K104" s="38" t="s">
        <v>118</v>
      </c>
      <c r="L104" s="38">
        <v>18</v>
      </c>
      <c r="M104" s="38">
        <v>21.974981</v>
      </c>
      <c r="N104" s="38">
        <v>92.242254000000003</v>
      </c>
      <c r="O104" s="22" t="s">
        <v>260</v>
      </c>
      <c r="P104" s="37">
        <v>9.15</v>
      </c>
      <c r="Q104" s="22">
        <v>30.8</v>
      </c>
      <c r="R104" s="37">
        <v>351</v>
      </c>
      <c r="S104" s="37">
        <v>11.3</v>
      </c>
      <c r="T104" s="52">
        <v>21.9</v>
      </c>
      <c r="U104" s="37">
        <v>44</v>
      </c>
      <c r="V104" s="37">
        <v>378</v>
      </c>
      <c r="W104" s="37">
        <v>7900</v>
      </c>
      <c r="X104" s="22">
        <v>19600</v>
      </c>
      <c r="Y104" s="37">
        <v>125</v>
      </c>
      <c r="Z104" s="44">
        <v>4.5499999999999999E-2</v>
      </c>
      <c r="AA104" s="45">
        <v>40</v>
      </c>
      <c r="AB104" s="45">
        <v>2270</v>
      </c>
      <c r="AC104" s="5"/>
      <c r="AD104" s="19"/>
      <c r="AE104" s="4"/>
      <c r="AF104" s="4"/>
      <c r="AG104" s="4"/>
    </row>
    <row r="105" spans="1:33" s="18" customFormat="1" hidden="1" x14ac:dyDescent="0.25">
      <c r="A105" s="22">
        <v>104</v>
      </c>
      <c r="B105" s="22" t="s">
        <v>214</v>
      </c>
      <c r="C105" s="22" t="s">
        <v>469</v>
      </c>
      <c r="D105" s="48">
        <v>45904</v>
      </c>
      <c r="E105" s="38">
        <v>24</v>
      </c>
      <c r="F105" s="38" t="s">
        <v>115</v>
      </c>
      <c r="G105" s="38" t="s">
        <v>629</v>
      </c>
      <c r="H105" s="38" t="s">
        <v>201</v>
      </c>
      <c r="I105" s="38" t="s">
        <v>85</v>
      </c>
      <c r="J105" s="38" t="s">
        <v>627</v>
      </c>
      <c r="K105" s="38" t="s">
        <v>118</v>
      </c>
      <c r="L105" s="40">
        <v>15</v>
      </c>
      <c r="M105" s="38">
        <v>21.971187</v>
      </c>
      <c r="N105" s="38">
        <v>92.243508000000006</v>
      </c>
      <c r="O105" s="22" t="s">
        <v>260</v>
      </c>
      <c r="P105" s="22">
        <v>9.06</v>
      </c>
      <c r="Q105" s="22">
        <v>30.1</v>
      </c>
      <c r="R105" s="22">
        <v>449</v>
      </c>
      <c r="S105" s="22">
        <v>9.7100000000000009</v>
      </c>
      <c r="T105" s="52">
        <v>22.5</v>
      </c>
      <c r="U105" s="37">
        <v>71</v>
      </c>
      <c r="V105" s="22">
        <v>473</v>
      </c>
      <c r="W105" s="22">
        <v>0</v>
      </c>
      <c r="X105" s="22">
        <v>1900</v>
      </c>
      <c r="Y105" s="22">
        <v>150</v>
      </c>
      <c r="Z105" s="42">
        <v>4.5499999999999999E-2</v>
      </c>
      <c r="AA105" s="43">
        <v>40</v>
      </c>
      <c r="AB105" s="43">
        <v>2610</v>
      </c>
      <c r="AC105" s="5"/>
      <c r="AD105" s="19"/>
      <c r="AE105" s="5"/>
      <c r="AF105" s="5"/>
      <c r="AG105" s="5"/>
    </row>
    <row r="106" spans="1:33" s="18" customFormat="1" hidden="1" x14ac:dyDescent="0.25">
      <c r="A106" s="22">
        <v>105</v>
      </c>
      <c r="B106" s="22" t="s">
        <v>214</v>
      </c>
      <c r="C106" s="22" t="s">
        <v>470</v>
      </c>
      <c r="D106" s="48">
        <v>45904</v>
      </c>
      <c r="E106" s="22">
        <v>24</v>
      </c>
      <c r="F106" s="33" t="s">
        <v>115</v>
      </c>
      <c r="G106" s="38" t="s">
        <v>628</v>
      </c>
      <c r="H106" s="38" t="s">
        <v>631</v>
      </c>
      <c r="I106" s="22" t="s">
        <v>69</v>
      </c>
      <c r="J106" s="22" t="s">
        <v>230</v>
      </c>
      <c r="K106" s="22" t="s">
        <v>118</v>
      </c>
      <c r="L106" s="22">
        <v>40</v>
      </c>
      <c r="M106" s="22">
        <v>20.975072999999998</v>
      </c>
      <c r="N106" s="22">
        <v>92.242412999999999</v>
      </c>
      <c r="O106" s="22" t="s">
        <v>260</v>
      </c>
      <c r="P106" s="22">
        <v>8.0500000000000007</v>
      </c>
      <c r="Q106" s="37">
        <v>29.4</v>
      </c>
      <c r="R106" s="22">
        <v>113</v>
      </c>
      <c r="S106" s="22">
        <v>2.11</v>
      </c>
      <c r="T106" s="51">
        <v>8.57</v>
      </c>
      <c r="U106" s="37">
        <v>45</v>
      </c>
      <c r="V106" s="22">
        <v>170</v>
      </c>
      <c r="W106" s="22">
        <v>23600</v>
      </c>
      <c r="X106" s="37">
        <v>53900</v>
      </c>
      <c r="Y106" s="22">
        <v>40</v>
      </c>
      <c r="Z106" s="42">
        <v>8.9999999999999993E-3</v>
      </c>
      <c r="AA106" s="43">
        <v>80</v>
      </c>
      <c r="AB106" s="43">
        <v>300</v>
      </c>
      <c r="AC106" s="5"/>
      <c r="AD106" s="19"/>
      <c r="AE106" s="5"/>
      <c r="AF106" s="5"/>
      <c r="AG106" s="5"/>
    </row>
    <row r="107" spans="1:33" hidden="1" x14ac:dyDescent="0.25">
      <c r="A107" s="22">
        <v>106</v>
      </c>
      <c r="B107" s="22" t="s">
        <v>214</v>
      </c>
      <c r="C107" s="22" t="s">
        <v>471</v>
      </c>
      <c r="D107" s="48">
        <v>45904</v>
      </c>
      <c r="E107" s="38">
        <v>24</v>
      </c>
      <c r="F107" s="38" t="s">
        <v>115</v>
      </c>
      <c r="G107" s="38" t="s">
        <v>633</v>
      </c>
      <c r="H107" s="38" t="s">
        <v>635</v>
      </c>
      <c r="I107" s="38" t="s">
        <v>69</v>
      </c>
      <c r="J107" s="38" t="s">
        <v>634</v>
      </c>
      <c r="K107" s="38" t="s">
        <v>118</v>
      </c>
      <c r="L107" s="38">
        <v>6</v>
      </c>
      <c r="M107" s="38">
        <v>20.969460000000002</v>
      </c>
      <c r="N107" s="38">
        <v>92.243260000000006</v>
      </c>
      <c r="O107" s="22" t="s">
        <v>260</v>
      </c>
      <c r="P107" s="37">
        <v>8.85</v>
      </c>
      <c r="Q107" s="22">
        <v>30.8</v>
      </c>
      <c r="R107" s="37">
        <v>742</v>
      </c>
      <c r="S107" s="37">
        <v>15.4</v>
      </c>
      <c r="T107" s="52">
        <v>38.700000000000003</v>
      </c>
      <c r="U107" s="37">
        <v>139</v>
      </c>
      <c r="V107" s="37">
        <v>1232</v>
      </c>
      <c r="W107" s="37">
        <v>200</v>
      </c>
      <c r="X107" s="22">
        <v>3800</v>
      </c>
      <c r="Y107" s="37">
        <v>300</v>
      </c>
      <c r="Z107" s="44">
        <v>4.5900000000000003E-2</v>
      </c>
      <c r="AA107" s="45">
        <v>1240</v>
      </c>
      <c r="AB107" s="45">
        <v>3860</v>
      </c>
      <c r="AC107" s="5"/>
      <c r="AD107" s="19"/>
      <c r="AE107" s="4"/>
      <c r="AF107" s="4"/>
      <c r="AG107" s="4"/>
    </row>
    <row r="108" spans="1:33" s="18" customFormat="1" hidden="1" x14ac:dyDescent="0.25">
      <c r="A108" s="22">
        <v>107</v>
      </c>
      <c r="B108" s="22" t="s">
        <v>623</v>
      </c>
      <c r="C108" s="22" t="s">
        <v>472</v>
      </c>
      <c r="D108" s="48">
        <v>45904</v>
      </c>
      <c r="E108" s="38">
        <v>24</v>
      </c>
      <c r="F108" s="38" t="s">
        <v>115</v>
      </c>
      <c r="G108" s="38" t="s">
        <v>630</v>
      </c>
      <c r="H108" s="38" t="s">
        <v>636</v>
      </c>
      <c r="I108" s="38" t="s">
        <v>90</v>
      </c>
      <c r="J108" s="38" t="s">
        <v>243</v>
      </c>
      <c r="K108" s="38" t="s">
        <v>118</v>
      </c>
      <c r="L108" s="38">
        <v>18</v>
      </c>
      <c r="M108" s="38">
        <v>20.955072999999999</v>
      </c>
      <c r="N108" s="38">
        <v>92.242412999999999</v>
      </c>
      <c r="O108" s="22" t="s">
        <v>260</v>
      </c>
      <c r="P108" s="22">
        <v>8.3800000000000008</v>
      </c>
      <c r="Q108" s="22">
        <v>31.2</v>
      </c>
      <c r="R108" s="22">
        <v>311</v>
      </c>
      <c r="S108" s="22">
        <v>26.8</v>
      </c>
      <c r="T108" s="52">
        <v>65.099999999999994</v>
      </c>
      <c r="U108" s="37">
        <v>145</v>
      </c>
      <c r="V108" s="22">
        <v>659</v>
      </c>
      <c r="W108" s="22">
        <v>0</v>
      </c>
      <c r="X108" s="22">
        <v>0</v>
      </c>
      <c r="Y108" s="22">
        <v>25</v>
      </c>
      <c r="Z108" s="42">
        <v>4.7800000000000002E-2</v>
      </c>
      <c r="AA108" s="43">
        <v>80</v>
      </c>
      <c r="AB108" s="43">
        <v>1610</v>
      </c>
      <c r="AC108" s="5"/>
      <c r="AD108" s="19"/>
      <c r="AE108" s="5"/>
      <c r="AF108" s="5"/>
      <c r="AG108" s="5"/>
    </row>
    <row r="109" spans="1:33" s="18" customFormat="1" hidden="1" x14ac:dyDescent="0.25">
      <c r="A109" s="22">
        <v>108</v>
      </c>
      <c r="B109" s="22" t="s">
        <v>623</v>
      </c>
      <c r="C109" s="22" t="s">
        <v>473</v>
      </c>
      <c r="D109" s="48">
        <v>45904</v>
      </c>
      <c r="E109" s="38">
        <v>24</v>
      </c>
      <c r="F109" s="38" t="s">
        <v>115</v>
      </c>
      <c r="G109" s="38" t="s">
        <v>637</v>
      </c>
      <c r="H109" s="38" t="s">
        <v>638</v>
      </c>
      <c r="I109" s="38" t="s">
        <v>90</v>
      </c>
      <c r="J109" s="38" t="s">
        <v>243</v>
      </c>
      <c r="K109" s="38" t="s">
        <v>118</v>
      </c>
      <c r="L109" s="38">
        <v>18</v>
      </c>
      <c r="M109" s="38">
        <v>20.955072999999999</v>
      </c>
      <c r="N109" s="38">
        <v>92.242412999999999</v>
      </c>
      <c r="O109" s="22" t="s">
        <v>260</v>
      </c>
      <c r="P109" s="22">
        <v>9.1999999999999993</v>
      </c>
      <c r="Q109" s="37">
        <v>32.799999999999997</v>
      </c>
      <c r="R109" s="22">
        <v>989</v>
      </c>
      <c r="S109" s="22">
        <v>23.9</v>
      </c>
      <c r="T109" s="51">
        <v>37.4</v>
      </c>
      <c r="U109" s="37">
        <v>170</v>
      </c>
      <c r="V109" s="22">
        <v>970</v>
      </c>
      <c r="W109" s="22">
        <v>0</v>
      </c>
      <c r="X109" s="37">
        <v>0</v>
      </c>
      <c r="Y109" s="22">
        <v>50</v>
      </c>
      <c r="Z109" s="42">
        <v>3.8399999999999997E-2</v>
      </c>
      <c r="AA109" s="43">
        <v>600</v>
      </c>
      <c r="AB109" s="43">
        <v>3740</v>
      </c>
      <c r="AC109" s="5"/>
      <c r="AD109" s="19"/>
      <c r="AE109" s="5"/>
      <c r="AF109" s="5"/>
      <c r="AG109" s="5"/>
    </row>
    <row r="110" spans="1:33" hidden="1" x14ac:dyDescent="0.25">
      <c r="A110" s="22">
        <v>109</v>
      </c>
      <c r="B110" s="22" t="s">
        <v>294</v>
      </c>
      <c r="C110" s="22" t="s">
        <v>474</v>
      </c>
      <c r="D110" s="48">
        <v>45904</v>
      </c>
      <c r="E110" s="38">
        <v>25</v>
      </c>
      <c r="F110" s="38" t="s">
        <v>115</v>
      </c>
      <c r="G110" s="38" t="s">
        <v>293</v>
      </c>
      <c r="H110" s="38" t="s">
        <v>639</v>
      </c>
      <c r="I110" s="38" t="s">
        <v>69</v>
      </c>
      <c r="J110" s="38" t="s">
        <v>640</v>
      </c>
      <c r="K110" s="38" t="s">
        <v>118</v>
      </c>
      <c r="L110" s="38">
        <v>30</v>
      </c>
      <c r="M110" s="38">
        <v>20.978460999999999</v>
      </c>
      <c r="N110" s="38">
        <v>92.242615999999998</v>
      </c>
      <c r="O110" s="22" t="s">
        <v>260</v>
      </c>
      <c r="P110" s="37">
        <v>8.6999999999999993</v>
      </c>
      <c r="Q110" s="22">
        <v>31.2</v>
      </c>
      <c r="R110" s="37">
        <v>856</v>
      </c>
      <c r="S110" s="37">
        <v>14.6</v>
      </c>
      <c r="T110" s="52">
        <v>44.4</v>
      </c>
      <c r="U110" s="37">
        <v>118</v>
      </c>
      <c r="V110" s="37">
        <v>681</v>
      </c>
      <c r="W110" s="37">
        <v>1100</v>
      </c>
      <c r="X110" s="22">
        <v>3500</v>
      </c>
      <c r="Y110" s="37">
        <v>133.33000000000001</v>
      </c>
      <c r="Z110" s="44">
        <v>3.4700000000000002E-2</v>
      </c>
      <c r="AA110" s="45">
        <v>40</v>
      </c>
      <c r="AB110" s="45">
        <v>2250</v>
      </c>
      <c r="AC110" s="5"/>
      <c r="AD110" s="19"/>
      <c r="AE110" s="4"/>
      <c r="AF110" s="4"/>
      <c r="AG110" s="4"/>
    </row>
    <row r="111" spans="1:33" s="18" customFormat="1" hidden="1" x14ac:dyDescent="0.25">
      <c r="A111" s="22">
        <v>110</v>
      </c>
      <c r="B111" s="22" t="s">
        <v>110</v>
      </c>
      <c r="C111" s="22" t="s">
        <v>475</v>
      </c>
      <c r="D111" s="48">
        <v>45904</v>
      </c>
      <c r="E111" s="22">
        <v>25</v>
      </c>
      <c r="F111" s="22" t="s">
        <v>115</v>
      </c>
      <c r="G111" s="22" t="s">
        <v>292</v>
      </c>
      <c r="H111" s="22" t="s">
        <v>641</v>
      </c>
      <c r="I111" s="22" t="s">
        <v>90</v>
      </c>
      <c r="J111" s="22" t="s">
        <v>191</v>
      </c>
      <c r="K111" s="22" t="s">
        <v>75</v>
      </c>
      <c r="L111" s="22">
        <v>30</v>
      </c>
      <c r="M111" s="22">
        <v>21.144006999999998</v>
      </c>
      <c r="N111" s="22">
        <v>92.194569999999999</v>
      </c>
      <c r="O111" s="22" t="s">
        <v>260</v>
      </c>
      <c r="P111" s="22">
        <v>9.19</v>
      </c>
      <c r="Q111" s="22">
        <v>30.3</v>
      </c>
      <c r="R111" s="22">
        <v>1240</v>
      </c>
      <c r="S111" s="22">
        <v>25.1</v>
      </c>
      <c r="T111" s="52">
        <v>43.1</v>
      </c>
      <c r="U111" s="22">
        <v>212</v>
      </c>
      <c r="V111" s="22">
        <v>1688</v>
      </c>
      <c r="W111" s="22">
        <v>500</v>
      </c>
      <c r="X111" s="22">
        <v>4600</v>
      </c>
      <c r="Y111" s="22">
        <v>450</v>
      </c>
      <c r="Z111" s="42">
        <v>5.7200000000000001E-2</v>
      </c>
      <c r="AA111" s="43">
        <v>40</v>
      </c>
      <c r="AB111" s="43">
        <v>4220</v>
      </c>
      <c r="AC111" s="5"/>
      <c r="AD111" s="19"/>
      <c r="AE111" s="5"/>
      <c r="AF111" s="5"/>
      <c r="AG111" s="5"/>
    </row>
    <row r="112" spans="1:33" s="18" customFormat="1" hidden="1" x14ac:dyDescent="0.25">
      <c r="A112" s="22">
        <v>111</v>
      </c>
      <c r="B112" s="22" t="s">
        <v>261</v>
      </c>
      <c r="C112" s="22" t="s">
        <v>476</v>
      </c>
      <c r="D112" s="48" t="s">
        <v>624</v>
      </c>
      <c r="E112" s="38" t="s">
        <v>273</v>
      </c>
      <c r="F112" s="38" t="s">
        <v>115</v>
      </c>
      <c r="G112" s="38" t="s">
        <v>644</v>
      </c>
      <c r="H112" s="38" t="s">
        <v>652</v>
      </c>
      <c r="I112" s="38" t="s">
        <v>277</v>
      </c>
      <c r="J112" s="38" t="s">
        <v>243</v>
      </c>
      <c r="K112" s="38" t="s">
        <v>187</v>
      </c>
      <c r="L112" s="40">
        <v>16</v>
      </c>
      <c r="M112" s="38">
        <v>21.186810000000001</v>
      </c>
      <c r="N112" s="38">
        <v>92.135940000000005</v>
      </c>
      <c r="O112" s="22" t="s">
        <v>260</v>
      </c>
      <c r="P112" s="22">
        <v>8.7799999999999994</v>
      </c>
      <c r="Q112" s="37">
        <v>28.6</v>
      </c>
      <c r="R112" s="22">
        <v>202</v>
      </c>
      <c r="S112" s="22">
        <v>14.1</v>
      </c>
      <c r="T112" s="51">
        <v>11.8</v>
      </c>
      <c r="U112" s="37">
        <v>412</v>
      </c>
      <c r="V112" s="22">
        <v>446</v>
      </c>
      <c r="W112" s="22">
        <v>10500</v>
      </c>
      <c r="X112" s="37">
        <v>18700</v>
      </c>
      <c r="Y112" s="22">
        <v>40</v>
      </c>
      <c r="Z112" s="42">
        <v>1.04E-2</v>
      </c>
      <c r="AA112" s="43">
        <v>240</v>
      </c>
      <c r="AB112" s="43">
        <v>1460</v>
      </c>
      <c r="AC112" s="5"/>
      <c r="AD112" s="19"/>
      <c r="AE112" s="5"/>
      <c r="AF112" s="5"/>
      <c r="AG112" s="5"/>
    </row>
    <row r="113" spans="1:33" hidden="1" x14ac:dyDescent="0.25">
      <c r="A113" s="22">
        <v>112</v>
      </c>
      <c r="B113" s="22" t="s">
        <v>261</v>
      </c>
      <c r="C113" s="22" t="s">
        <v>477</v>
      </c>
      <c r="D113" s="48" t="s">
        <v>624</v>
      </c>
      <c r="E113" s="38" t="s">
        <v>273</v>
      </c>
      <c r="F113" s="38" t="s">
        <v>115</v>
      </c>
      <c r="G113" s="38" t="s">
        <v>646</v>
      </c>
      <c r="H113" s="38" t="s">
        <v>651</v>
      </c>
      <c r="I113" s="38" t="s">
        <v>274</v>
      </c>
      <c r="J113" s="38" t="s">
        <v>276</v>
      </c>
      <c r="K113" s="38" t="s">
        <v>187</v>
      </c>
      <c r="L113" s="40">
        <v>16</v>
      </c>
      <c r="M113" s="38">
        <v>21.190885999999999</v>
      </c>
      <c r="N113" s="38">
        <v>92.134230000000002</v>
      </c>
      <c r="O113" s="22" t="s">
        <v>260</v>
      </c>
      <c r="P113" s="37">
        <v>8.94</v>
      </c>
      <c r="Q113" s="22">
        <v>31.2</v>
      </c>
      <c r="R113" s="37">
        <v>484</v>
      </c>
      <c r="S113" s="37">
        <v>21.4</v>
      </c>
      <c r="T113" s="52">
        <v>59.9</v>
      </c>
      <c r="U113" s="37">
        <v>330</v>
      </c>
      <c r="V113" s="37">
        <v>924</v>
      </c>
      <c r="W113" s="37">
        <v>3800</v>
      </c>
      <c r="X113" s="22">
        <v>17500</v>
      </c>
      <c r="Y113" s="37">
        <v>125</v>
      </c>
      <c r="Z113" s="44">
        <v>8.3000000000000001E-3</v>
      </c>
      <c r="AA113" s="45">
        <v>40</v>
      </c>
      <c r="AB113" s="45">
        <v>2130</v>
      </c>
      <c r="AC113" s="5"/>
      <c r="AD113" s="19"/>
      <c r="AE113" s="4"/>
      <c r="AF113" s="4"/>
      <c r="AG113" s="4"/>
    </row>
    <row r="114" spans="1:33" s="18" customFormat="1" hidden="1" x14ac:dyDescent="0.25">
      <c r="A114" s="22">
        <v>113</v>
      </c>
      <c r="B114" s="22" t="s">
        <v>261</v>
      </c>
      <c r="C114" s="22" t="s">
        <v>478</v>
      </c>
      <c r="D114" s="48" t="s">
        <v>624</v>
      </c>
      <c r="E114" s="38" t="s">
        <v>273</v>
      </c>
      <c r="F114" s="38" t="s">
        <v>115</v>
      </c>
      <c r="G114" s="38" t="s">
        <v>648</v>
      </c>
      <c r="H114" s="38" t="s">
        <v>653</v>
      </c>
      <c r="I114" s="38" t="s">
        <v>274</v>
      </c>
      <c r="J114" s="38" t="s">
        <v>243</v>
      </c>
      <c r="K114" s="38" t="s">
        <v>187</v>
      </c>
      <c r="L114" s="40">
        <v>16</v>
      </c>
      <c r="M114" s="38">
        <v>21.198429999999998</v>
      </c>
      <c r="N114" s="38">
        <v>92.135940000000005</v>
      </c>
      <c r="O114" s="22" t="s">
        <v>260</v>
      </c>
      <c r="P114" s="22">
        <v>8.98</v>
      </c>
      <c r="Q114" s="37">
        <v>31.1</v>
      </c>
      <c r="R114" s="22">
        <v>413</v>
      </c>
      <c r="S114" s="22">
        <v>117.1</v>
      </c>
      <c r="T114" s="51">
        <v>15</v>
      </c>
      <c r="U114" s="37">
        <v>315</v>
      </c>
      <c r="V114" s="22">
        <v>1350</v>
      </c>
      <c r="W114" s="22">
        <v>1900</v>
      </c>
      <c r="X114" s="37">
        <v>36000</v>
      </c>
      <c r="Y114" s="22">
        <v>133.33000000000001</v>
      </c>
      <c r="Z114" s="42">
        <v>9.1000000000000004E-3</v>
      </c>
      <c r="AA114" s="43">
        <v>160</v>
      </c>
      <c r="AB114" s="43">
        <v>2290</v>
      </c>
      <c r="AC114" s="5"/>
      <c r="AD114" s="19"/>
      <c r="AE114" s="5"/>
      <c r="AF114" s="5"/>
      <c r="AG114" s="5"/>
    </row>
    <row r="115" spans="1:33" hidden="1" x14ac:dyDescent="0.25">
      <c r="A115" s="22">
        <v>114</v>
      </c>
      <c r="B115" s="22" t="s">
        <v>261</v>
      </c>
      <c r="C115" s="22" t="s">
        <v>479</v>
      </c>
      <c r="D115" s="48" t="s">
        <v>624</v>
      </c>
      <c r="E115" s="38" t="s">
        <v>273</v>
      </c>
      <c r="F115" s="38" t="s">
        <v>115</v>
      </c>
      <c r="G115" s="38" t="s">
        <v>647</v>
      </c>
      <c r="H115" s="38" t="s">
        <v>654</v>
      </c>
      <c r="I115" s="38" t="s">
        <v>275</v>
      </c>
      <c r="J115" s="38" t="s">
        <v>191</v>
      </c>
      <c r="K115" s="38" t="s">
        <v>118</v>
      </c>
      <c r="L115" s="40">
        <v>20</v>
      </c>
      <c r="M115" s="38">
        <v>21.191759999999999</v>
      </c>
      <c r="N115" s="38">
        <v>92.134028000000001</v>
      </c>
      <c r="O115" s="22" t="s">
        <v>260</v>
      </c>
      <c r="P115" s="37">
        <v>7.21</v>
      </c>
      <c r="Q115" s="22">
        <v>31.9</v>
      </c>
      <c r="R115" s="37">
        <v>291</v>
      </c>
      <c r="S115" s="37">
        <v>22.9</v>
      </c>
      <c r="T115" s="52">
        <v>13.9</v>
      </c>
      <c r="U115" s="37">
        <v>491</v>
      </c>
      <c r="V115" s="37">
        <v>360</v>
      </c>
      <c r="W115" s="37">
        <v>200</v>
      </c>
      <c r="X115" s="22">
        <v>17500</v>
      </c>
      <c r="Y115" s="37">
        <v>70</v>
      </c>
      <c r="Z115" s="44">
        <v>1.01E-2</v>
      </c>
      <c r="AA115" s="45">
        <v>80</v>
      </c>
      <c r="AB115" s="45">
        <v>1810</v>
      </c>
      <c r="AC115" s="5"/>
      <c r="AD115" s="19"/>
      <c r="AE115" s="4"/>
      <c r="AF115" s="4"/>
      <c r="AG115" s="4"/>
    </row>
    <row r="116" spans="1:33" s="18" customFormat="1" hidden="1" x14ac:dyDescent="0.25">
      <c r="A116" s="22">
        <v>115</v>
      </c>
      <c r="B116" s="22" t="s">
        <v>261</v>
      </c>
      <c r="C116" s="22" t="s">
        <v>480</v>
      </c>
      <c r="D116" s="48" t="s">
        <v>624</v>
      </c>
      <c r="E116" s="38" t="s">
        <v>273</v>
      </c>
      <c r="F116" s="38" t="s">
        <v>115</v>
      </c>
      <c r="G116" s="38" t="s">
        <v>655</v>
      </c>
      <c r="H116" s="38" t="s">
        <v>656</v>
      </c>
      <c r="I116" s="38" t="s">
        <v>274</v>
      </c>
      <c r="J116" s="38" t="s">
        <v>243</v>
      </c>
      <c r="K116" s="38" t="s">
        <v>118</v>
      </c>
      <c r="L116" s="40">
        <v>16</v>
      </c>
      <c r="M116" s="38">
        <v>21.19164</v>
      </c>
      <c r="N116" s="38">
        <v>92.133071000000001</v>
      </c>
      <c r="O116" s="22" t="s">
        <v>260</v>
      </c>
      <c r="P116" s="22">
        <v>7.7</v>
      </c>
      <c r="Q116" s="22">
        <v>29.8</v>
      </c>
      <c r="R116" s="22">
        <v>1010</v>
      </c>
      <c r="S116" s="22">
        <v>14.8</v>
      </c>
      <c r="T116" s="52">
        <v>53.5</v>
      </c>
      <c r="U116" s="37">
        <v>156</v>
      </c>
      <c r="V116" s="22">
        <v>913</v>
      </c>
      <c r="W116" s="22">
        <v>0</v>
      </c>
      <c r="X116" s="22">
        <v>0</v>
      </c>
      <c r="Y116" s="22">
        <v>200</v>
      </c>
      <c r="Z116" s="42">
        <v>2.2499999999999999E-2</v>
      </c>
      <c r="AA116" s="43">
        <v>200</v>
      </c>
      <c r="AB116" s="43">
        <v>4180</v>
      </c>
      <c r="AC116" s="5"/>
      <c r="AD116" s="19"/>
      <c r="AE116" s="5"/>
      <c r="AF116" s="5"/>
      <c r="AG116" s="5"/>
    </row>
    <row r="117" spans="1:33" s="18" customFormat="1" hidden="1" x14ac:dyDescent="0.25">
      <c r="A117" s="22">
        <v>116</v>
      </c>
      <c r="B117" s="22" t="s">
        <v>261</v>
      </c>
      <c r="C117" s="22" t="s">
        <v>481</v>
      </c>
      <c r="D117" s="48" t="s">
        <v>624</v>
      </c>
      <c r="E117" s="38" t="s">
        <v>273</v>
      </c>
      <c r="F117" s="38" t="s">
        <v>115</v>
      </c>
      <c r="G117" s="38" t="s">
        <v>657</v>
      </c>
      <c r="H117" s="38" t="s">
        <v>658</v>
      </c>
      <c r="I117" s="38" t="s">
        <v>274</v>
      </c>
      <c r="J117" s="38" t="s">
        <v>191</v>
      </c>
      <c r="K117" s="38" t="s">
        <v>187</v>
      </c>
      <c r="L117" s="38">
        <v>16</v>
      </c>
      <c r="M117" s="38">
        <v>21.194510000000001</v>
      </c>
      <c r="N117" s="38">
        <v>92.13391</v>
      </c>
      <c r="O117" s="22" t="s">
        <v>260</v>
      </c>
      <c r="P117" s="22">
        <v>8.66</v>
      </c>
      <c r="Q117" s="22">
        <v>29.8</v>
      </c>
      <c r="R117" s="22">
        <v>571</v>
      </c>
      <c r="S117" s="22">
        <v>14.6</v>
      </c>
      <c r="T117" s="52">
        <v>29.6</v>
      </c>
      <c r="U117" s="37">
        <v>41</v>
      </c>
      <c r="V117" s="22">
        <v>1293</v>
      </c>
      <c r="W117" s="22">
        <v>0</v>
      </c>
      <c r="X117" s="22">
        <v>81100</v>
      </c>
      <c r="Y117" s="22">
        <v>150</v>
      </c>
      <c r="Z117" s="42">
        <v>8.2000000000000007E-3</v>
      </c>
      <c r="AA117" s="43">
        <v>120</v>
      </c>
      <c r="AB117" s="43">
        <v>2600</v>
      </c>
      <c r="AC117" s="5"/>
      <c r="AD117" s="19"/>
      <c r="AE117" s="5"/>
      <c r="AF117" s="5"/>
      <c r="AG117" s="5"/>
    </row>
    <row r="118" spans="1:33" s="18" customFormat="1" ht="16.899999999999999" hidden="1" customHeight="1" x14ac:dyDescent="0.25">
      <c r="A118" s="22">
        <v>117</v>
      </c>
      <c r="B118" s="22" t="s">
        <v>261</v>
      </c>
      <c r="C118" s="22" t="s">
        <v>482</v>
      </c>
      <c r="D118" s="48" t="s">
        <v>624</v>
      </c>
      <c r="E118" s="38" t="s">
        <v>273</v>
      </c>
      <c r="F118" s="38" t="s">
        <v>115</v>
      </c>
      <c r="G118" s="38" t="s">
        <v>659</v>
      </c>
      <c r="H118" s="38" t="s">
        <v>660</v>
      </c>
      <c r="I118" s="38" t="s">
        <v>274</v>
      </c>
      <c r="J118" s="38" t="s">
        <v>232</v>
      </c>
      <c r="K118" s="38" t="s">
        <v>118</v>
      </c>
      <c r="L118" s="40">
        <v>16</v>
      </c>
      <c r="M118" s="38">
        <v>21.194348000000002</v>
      </c>
      <c r="N118" s="38">
        <v>92.132068000000004</v>
      </c>
      <c r="O118" s="22" t="s">
        <v>260</v>
      </c>
      <c r="P118" s="22">
        <v>9.09</v>
      </c>
      <c r="Q118" s="22">
        <v>30.2</v>
      </c>
      <c r="R118" s="22">
        <v>581</v>
      </c>
      <c r="S118" s="22">
        <v>30.3</v>
      </c>
      <c r="T118" s="52">
        <v>3.99</v>
      </c>
      <c r="U118" s="37">
        <v>316</v>
      </c>
      <c r="V118" s="22">
        <v>550</v>
      </c>
      <c r="W118" s="22">
        <v>0</v>
      </c>
      <c r="X118" s="22">
        <v>0</v>
      </c>
      <c r="Y118" s="22">
        <v>57.14</v>
      </c>
      <c r="Z118" s="42">
        <v>1.4200000000000001E-2</v>
      </c>
      <c r="AA118" s="43">
        <v>760</v>
      </c>
      <c r="AB118" s="43">
        <v>1270</v>
      </c>
      <c r="AC118" s="5"/>
      <c r="AD118" s="19"/>
      <c r="AE118" s="5"/>
      <c r="AF118" s="5"/>
      <c r="AG118" s="5"/>
    </row>
    <row r="119" spans="1:33" s="18" customFormat="1" hidden="1" x14ac:dyDescent="0.25">
      <c r="A119" s="22">
        <v>118</v>
      </c>
      <c r="B119" s="22" t="s">
        <v>261</v>
      </c>
      <c r="C119" s="22" t="s">
        <v>483</v>
      </c>
      <c r="D119" s="48" t="s">
        <v>624</v>
      </c>
      <c r="E119" s="38" t="s">
        <v>273</v>
      </c>
      <c r="F119" s="38" t="s">
        <v>115</v>
      </c>
      <c r="G119" s="38" t="s">
        <v>649</v>
      </c>
      <c r="H119" s="38" t="s">
        <v>661</v>
      </c>
      <c r="I119" s="38" t="s">
        <v>275</v>
      </c>
      <c r="J119" s="38" t="s">
        <v>276</v>
      </c>
      <c r="K119" s="38" t="s">
        <v>118</v>
      </c>
      <c r="L119" s="40">
        <v>16</v>
      </c>
      <c r="M119" s="38">
        <v>21.194510000000001</v>
      </c>
      <c r="N119" s="38">
        <v>92.133450999999994</v>
      </c>
      <c r="O119" s="22" t="s">
        <v>260</v>
      </c>
      <c r="P119" s="22">
        <v>6.83</v>
      </c>
      <c r="Q119" s="37">
        <v>29.4</v>
      </c>
      <c r="R119" s="22">
        <v>63.9</v>
      </c>
      <c r="S119" s="22">
        <v>39</v>
      </c>
      <c r="T119" s="51">
        <v>2.44</v>
      </c>
      <c r="U119" s="37">
        <v>286</v>
      </c>
      <c r="V119" s="22">
        <v>129</v>
      </c>
      <c r="W119" s="22">
        <v>2500</v>
      </c>
      <c r="X119" s="37">
        <v>7500</v>
      </c>
      <c r="Y119" s="22">
        <v>10</v>
      </c>
      <c r="Z119" s="42">
        <v>4.1000000000000003E-3</v>
      </c>
      <c r="AA119" s="43">
        <v>200</v>
      </c>
      <c r="AB119" s="43">
        <v>940</v>
      </c>
      <c r="AC119" s="5"/>
      <c r="AD119" s="19"/>
      <c r="AE119" s="5"/>
      <c r="AF119" s="5"/>
      <c r="AG119" s="5"/>
    </row>
    <row r="120" spans="1:33" ht="18" hidden="1" customHeight="1" x14ac:dyDescent="0.25">
      <c r="A120" s="22">
        <v>119</v>
      </c>
      <c r="B120" s="22" t="s">
        <v>261</v>
      </c>
      <c r="C120" s="22" t="s">
        <v>484</v>
      </c>
      <c r="D120" s="48" t="s">
        <v>624</v>
      </c>
      <c r="E120" s="38" t="s">
        <v>273</v>
      </c>
      <c r="F120" s="38" t="s">
        <v>115</v>
      </c>
      <c r="G120" s="38" t="s">
        <v>662</v>
      </c>
      <c r="H120" s="38" t="s">
        <v>663</v>
      </c>
      <c r="I120" s="38" t="s">
        <v>271</v>
      </c>
      <c r="J120" s="38" t="s">
        <v>272</v>
      </c>
      <c r="K120" s="38" t="s">
        <v>187</v>
      </c>
      <c r="L120" s="40">
        <v>16</v>
      </c>
      <c r="M120" s="38">
        <v>21.198429999999998</v>
      </c>
      <c r="N120" s="38">
        <v>92.135940000000005</v>
      </c>
      <c r="O120" s="22" t="s">
        <v>260</v>
      </c>
      <c r="P120" s="37">
        <v>9.0399999999999991</v>
      </c>
      <c r="Q120" s="37">
        <v>30.8</v>
      </c>
      <c r="R120" s="37">
        <v>580</v>
      </c>
      <c r="S120" s="37">
        <v>15.9</v>
      </c>
      <c r="T120" s="52">
        <v>36.5</v>
      </c>
      <c r="U120" s="37">
        <v>236</v>
      </c>
      <c r="V120" s="37">
        <v>1067</v>
      </c>
      <c r="W120" s="37">
        <v>3100</v>
      </c>
      <c r="X120" s="22">
        <v>29600</v>
      </c>
      <c r="Y120" s="37">
        <v>166.66</v>
      </c>
      <c r="Z120" s="44">
        <v>2.4400000000000002E-2</v>
      </c>
      <c r="AA120" s="45">
        <v>280</v>
      </c>
      <c r="AB120" s="45">
        <v>2960</v>
      </c>
      <c r="AC120" s="5"/>
      <c r="AD120" s="19"/>
      <c r="AE120" s="4"/>
      <c r="AF120" s="4"/>
      <c r="AG120" s="4"/>
    </row>
    <row r="121" spans="1:33" s="18" customFormat="1" hidden="1" x14ac:dyDescent="0.25">
      <c r="A121" s="22">
        <v>120</v>
      </c>
      <c r="B121" s="22" t="s">
        <v>261</v>
      </c>
      <c r="C121" s="22" t="s">
        <v>485</v>
      </c>
      <c r="D121" s="48" t="s">
        <v>624</v>
      </c>
      <c r="E121" s="38" t="s">
        <v>273</v>
      </c>
      <c r="F121" s="38" t="s">
        <v>115</v>
      </c>
      <c r="G121" s="38" t="s">
        <v>645</v>
      </c>
      <c r="H121" s="38" t="s">
        <v>664</v>
      </c>
      <c r="I121" s="38" t="s">
        <v>275</v>
      </c>
      <c r="J121" s="38" t="s">
        <v>129</v>
      </c>
      <c r="K121" s="38" t="s">
        <v>118</v>
      </c>
      <c r="L121" s="40">
        <v>16</v>
      </c>
      <c r="M121" s="38">
        <v>21.194393000000002</v>
      </c>
      <c r="N121" s="38">
        <v>92.136526000000003</v>
      </c>
      <c r="O121" s="22" t="s">
        <v>260</v>
      </c>
      <c r="P121" s="22">
        <v>9.02</v>
      </c>
      <c r="Q121" s="22">
        <v>31.7</v>
      </c>
      <c r="R121" s="22">
        <v>180</v>
      </c>
      <c r="S121" s="22">
        <v>35.299999999999997</v>
      </c>
      <c r="T121" s="52">
        <v>26.8</v>
      </c>
      <c r="U121" s="37">
        <v>319</v>
      </c>
      <c r="V121" s="22">
        <v>574</v>
      </c>
      <c r="W121" s="22">
        <v>0</v>
      </c>
      <c r="X121" s="22">
        <v>5100</v>
      </c>
      <c r="Y121" s="22">
        <v>40</v>
      </c>
      <c r="Z121" s="42">
        <v>8.0999999999999996E-3</v>
      </c>
      <c r="AA121" s="43">
        <v>120</v>
      </c>
      <c r="AB121" s="43">
        <v>1800</v>
      </c>
      <c r="AC121" s="5"/>
      <c r="AD121" s="19"/>
      <c r="AE121" s="5"/>
      <c r="AF121" s="5"/>
      <c r="AG121" s="5"/>
    </row>
    <row r="122" spans="1:33" s="18" customFormat="1" hidden="1" x14ac:dyDescent="0.25">
      <c r="A122" s="22">
        <v>121</v>
      </c>
      <c r="B122" s="22" t="s">
        <v>261</v>
      </c>
      <c r="C122" s="22" t="s">
        <v>486</v>
      </c>
      <c r="D122" s="48" t="s">
        <v>624</v>
      </c>
      <c r="E122" s="38" t="s">
        <v>273</v>
      </c>
      <c r="F122" s="38" t="s">
        <v>115</v>
      </c>
      <c r="G122" s="38" t="s">
        <v>650</v>
      </c>
      <c r="H122" s="38" t="s">
        <v>642</v>
      </c>
      <c r="I122" s="38" t="s">
        <v>643</v>
      </c>
      <c r="J122" s="38" t="s">
        <v>129</v>
      </c>
      <c r="K122" s="38" t="s">
        <v>187</v>
      </c>
      <c r="L122" s="40">
        <v>15</v>
      </c>
      <c r="M122" s="38">
        <v>21.19351</v>
      </c>
      <c r="N122" s="38">
        <v>92.137029999999996</v>
      </c>
      <c r="O122" s="22" t="s">
        <v>260</v>
      </c>
      <c r="P122" s="22">
        <v>8.9499999999999993</v>
      </c>
      <c r="Q122" s="22">
        <v>29.3</v>
      </c>
      <c r="R122" s="22">
        <v>421</v>
      </c>
      <c r="S122" s="22">
        <v>7.05</v>
      </c>
      <c r="T122" s="52">
        <v>60.5</v>
      </c>
      <c r="U122" s="37">
        <v>506</v>
      </c>
      <c r="V122" s="22">
        <v>519</v>
      </c>
      <c r="W122" s="22">
        <v>11900</v>
      </c>
      <c r="X122" s="22">
        <v>59700</v>
      </c>
      <c r="Y122" s="22">
        <v>166.66</v>
      </c>
      <c r="Z122" s="42">
        <v>0.01</v>
      </c>
      <c r="AA122" s="43">
        <v>120</v>
      </c>
      <c r="AB122" s="43">
        <v>2830</v>
      </c>
      <c r="AC122" s="5"/>
      <c r="AD122" s="19"/>
      <c r="AE122" s="5"/>
      <c r="AF122" s="5"/>
      <c r="AG122" s="5"/>
    </row>
    <row r="123" spans="1:33" s="18" customFormat="1" hidden="1" x14ac:dyDescent="0.25">
      <c r="A123" s="22">
        <v>122</v>
      </c>
      <c r="B123" s="22" t="s">
        <v>261</v>
      </c>
      <c r="C123" s="22" t="s">
        <v>487</v>
      </c>
      <c r="D123" s="48" t="s">
        <v>624</v>
      </c>
      <c r="E123" s="38">
        <v>20</v>
      </c>
      <c r="F123" s="38" t="s">
        <v>115</v>
      </c>
      <c r="G123" s="38" t="s">
        <v>647</v>
      </c>
      <c r="H123" s="38" t="s">
        <v>665</v>
      </c>
      <c r="I123" s="38" t="s">
        <v>101</v>
      </c>
      <c r="J123" s="38" t="s">
        <v>262</v>
      </c>
      <c r="K123" s="38" t="s">
        <v>118</v>
      </c>
      <c r="L123" s="40">
        <v>18</v>
      </c>
      <c r="M123" s="38">
        <v>21.191980000000001</v>
      </c>
      <c r="N123" s="38">
        <v>92.141390000000001</v>
      </c>
      <c r="O123" s="22" t="s">
        <v>260</v>
      </c>
      <c r="P123" s="22">
        <v>8.17</v>
      </c>
      <c r="Q123" s="22">
        <v>29.5</v>
      </c>
      <c r="R123" s="22">
        <v>781</v>
      </c>
      <c r="S123" s="22">
        <v>11.2</v>
      </c>
      <c r="T123" s="52">
        <v>5.25</v>
      </c>
      <c r="U123" s="37">
        <v>175</v>
      </c>
      <c r="V123" s="22">
        <v>465</v>
      </c>
      <c r="W123" s="22">
        <v>0</v>
      </c>
      <c r="X123" s="22">
        <v>0</v>
      </c>
      <c r="Y123" s="22">
        <v>100</v>
      </c>
      <c r="Z123" s="42">
        <v>1.21E-2</v>
      </c>
      <c r="AA123" s="43">
        <v>80</v>
      </c>
      <c r="AB123" s="43">
        <v>2300</v>
      </c>
      <c r="AC123" s="5"/>
      <c r="AD123" s="19"/>
      <c r="AE123" s="5"/>
      <c r="AF123" s="5"/>
      <c r="AG123" s="5"/>
    </row>
    <row r="124" spans="1:33" hidden="1" x14ac:dyDescent="0.25">
      <c r="A124" s="22">
        <v>123</v>
      </c>
      <c r="B124" s="22" t="s">
        <v>261</v>
      </c>
      <c r="C124" s="22" t="s">
        <v>488</v>
      </c>
      <c r="D124" s="48" t="s">
        <v>624</v>
      </c>
      <c r="E124" s="38">
        <v>20</v>
      </c>
      <c r="F124" s="38" t="s">
        <v>115</v>
      </c>
      <c r="G124" s="38" t="s">
        <v>666</v>
      </c>
      <c r="H124" s="38" t="s">
        <v>667</v>
      </c>
      <c r="I124" s="38" t="s">
        <v>90</v>
      </c>
      <c r="J124" s="38" t="s">
        <v>268</v>
      </c>
      <c r="K124" s="38" t="s">
        <v>187</v>
      </c>
      <c r="L124" s="38">
        <v>20</v>
      </c>
      <c r="M124" s="38">
        <v>21.191174</v>
      </c>
      <c r="N124" s="38">
        <v>92.138495000000006</v>
      </c>
      <c r="O124" s="22" t="s">
        <v>260</v>
      </c>
      <c r="P124" s="37">
        <v>7.95</v>
      </c>
      <c r="Q124" s="37">
        <v>29.6</v>
      </c>
      <c r="R124" s="37">
        <v>703</v>
      </c>
      <c r="S124" s="37">
        <v>17.2</v>
      </c>
      <c r="T124" s="51">
        <v>50.4</v>
      </c>
      <c r="U124" s="37">
        <v>128</v>
      </c>
      <c r="V124" s="37">
        <v>1266</v>
      </c>
      <c r="W124" s="37">
        <v>0</v>
      </c>
      <c r="X124" s="37">
        <v>0</v>
      </c>
      <c r="Y124" s="37">
        <v>433.33</v>
      </c>
      <c r="Z124" s="42">
        <v>2.4400000000000002E-2</v>
      </c>
      <c r="AA124" s="45">
        <v>120</v>
      </c>
      <c r="AB124" s="45">
        <v>2240</v>
      </c>
      <c r="AC124" s="5"/>
      <c r="AD124" s="19"/>
      <c r="AE124" s="5"/>
      <c r="AF124" s="5"/>
      <c r="AG124" s="4"/>
    </row>
    <row r="125" spans="1:33" s="18" customFormat="1" hidden="1" x14ac:dyDescent="0.25">
      <c r="A125" s="22">
        <v>124</v>
      </c>
      <c r="B125" s="22" t="s">
        <v>261</v>
      </c>
      <c r="C125" s="22" t="s">
        <v>489</v>
      </c>
      <c r="D125" s="48" t="s">
        <v>624</v>
      </c>
      <c r="E125" s="38">
        <v>20</v>
      </c>
      <c r="F125" s="38" t="s">
        <v>115</v>
      </c>
      <c r="G125" s="38" t="s">
        <v>668</v>
      </c>
      <c r="H125" s="38" t="s">
        <v>669</v>
      </c>
      <c r="I125" s="38" t="s">
        <v>101</v>
      </c>
      <c r="J125" s="38" t="s">
        <v>263</v>
      </c>
      <c r="K125" s="38" t="s">
        <v>118</v>
      </c>
      <c r="L125" s="38">
        <v>18</v>
      </c>
      <c r="M125" s="38">
        <v>21.192900000000002</v>
      </c>
      <c r="N125" s="38">
        <v>92.14349</v>
      </c>
      <c r="O125" s="22" t="s">
        <v>260</v>
      </c>
      <c r="P125" s="22">
        <v>8.9499999999999993</v>
      </c>
      <c r="Q125" s="22">
        <v>29.8</v>
      </c>
      <c r="R125" s="22">
        <v>410</v>
      </c>
      <c r="S125" s="22">
        <v>18.2</v>
      </c>
      <c r="T125" s="52">
        <v>47.9</v>
      </c>
      <c r="U125" s="37">
        <v>492</v>
      </c>
      <c r="V125" s="22">
        <v>694</v>
      </c>
      <c r="W125" s="22">
        <v>0</v>
      </c>
      <c r="X125" s="22">
        <v>0</v>
      </c>
      <c r="Y125" s="22">
        <v>100</v>
      </c>
      <c r="Z125" s="44">
        <v>2.0299999999999999E-2</v>
      </c>
      <c r="AA125" s="43">
        <v>200</v>
      </c>
      <c r="AB125" s="43">
        <v>3050</v>
      </c>
      <c r="AC125" s="5"/>
      <c r="AD125" s="19"/>
      <c r="AE125" s="5"/>
      <c r="AF125" s="5"/>
      <c r="AG125" s="5"/>
    </row>
    <row r="126" spans="1:33" hidden="1" x14ac:dyDescent="0.25">
      <c r="A126" s="22">
        <v>125</v>
      </c>
      <c r="B126" s="22" t="s">
        <v>261</v>
      </c>
      <c r="C126" s="22" t="s">
        <v>490</v>
      </c>
      <c r="D126" s="48" t="s">
        <v>624</v>
      </c>
      <c r="E126" s="38">
        <v>20</v>
      </c>
      <c r="F126" s="38" t="s">
        <v>115</v>
      </c>
      <c r="G126" s="38" t="s">
        <v>670</v>
      </c>
      <c r="H126" s="38" t="s">
        <v>671</v>
      </c>
      <c r="I126" s="38" t="s">
        <v>101</v>
      </c>
      <c r="J126" s="38" t="s">
        <v>264</v>
      </c>
      <c r="K126" s="38" t="s">
        <v>187</v>
      </c>
      <c r="L126" s="38">
        <v>14</v>
      </c>
      <c r="M126" s="38">
        <v>21.19087</v>
      </c>
      <c r="N126" s="38">
        <v>92.140280000000004</v>
      </c>
      <c r="O126" s="22" t="s">
        <v>260</v>
      </c>
      <c r="P126" s="37">
        <v>8.15</v>
      </c>
      <c r="Q126" s="37">
        <v>28.8</v>
      </c>
      <c r="R126" s="37">
        <v>755</v>
      </c>
      <c r="S126" s="37">
        <v>8.35</v>
      </c>
      <c r="T126" s="51">
        <v>37.1</v>
      </c>
      <c r="U126" s="37">
        <v>39</v>
      </c>
      <c r="V126" s="37">
        <v>381</v>
      </c>
      <c r="W126" s="37">
        <v>0</v>
      </c>
      <c r="X126" s="37">
        <v>0</v>
      </c>
      <c r="Y126" s="37">
        <v>20</v>
      </c>
      <c r="Z126" s="44">
        <v>1.2E-2</v>
      </c>
      <c r="AA126" s="45">
        <v>360</v>
      </c>
      <c r="AB126" s="45">
        <v>2950</v>
      </c>
      <c r="AC126" s="5"/>
      <c r="AD126" s="19"/>
      <c r="AE126" s="4"/>
      <c r="AF126" s="4"/>
      <c r="AG126" s="4"/>
    </row>
    <row r="127" spans="1:33" s="18" customFormat="1" hidden="1" x14ac:dyDescent="0.25">
      <c r="A127" s="22">
        <v>126</v>
      </c>
      <c r="B127" s="22" t="s">
        <v>261</v>
      </c>
      <c r="C127" s="22" t="s">
        <v>491</v>
      </c>
      <c r="D127" s="48" t="s">
        <v>624</v>
      </c>
      <c r="E127" s="38">
        <v>20</v>
      </c>
      <c r="F127" s="38" t="s">
        <v>115</v>
      </c>
      <c r="G127" s="38" t="s">
        <v>672</v>
      </c>
      <c r="H127" s="38" t="s">
        <v>673</v>
      </c>
      <c r="I127" s="38" t="s">
        <v>101</v>
      </c>
      <c r="J127" s="38" t="s">
        <v>265</v>
      </c>
      <c r="K127" s="38" t="s">
        <v>187</v>
      </c>
      <c r="L127" s="38">
        <v>14</v>
      </c>
      <c r="M127" s="38">
        <v>21.193519999999999</v>
      </c>
      <c r="N127" s="38">
        <v>92.142920000000004</v>
      </c>
      <c r="O127" s="22" t="s">
        <v>260</v>
      </c>
      <c r="P127" s="22">
        <v>8.2899999999999991</v>
      </c>
      <c r="Q127" s="22">
        <v>29.3</v>
      </c>
      <c r="R127" s="22">
        <v>657</v>
      </c>
      <c r="S127" s="22">
        <v>20.2</v>
      </c>
      <c r="T127" s="52">
        <v>51.1</v>
      </c>
      <c r="U127" s="37">
        <v>117</v>
      </c>
      <c r="V127" s="22">
        <v>1972</v>
      </c>
      <c r="W127" s="22">
        <v>0</v>
      </c>
      <c r="X127" s="22">
        <v>900</v>
      </c>
      <c r="Y127" s="22">
        <v>300</v>
      </c>
      <c r="Z127" s="42">
        <v>2.7E-2</v>
      </c>
      <c r="AA127" s="43">
        <v>240</v>
      </c>
      <c r="AB127" s="43">
        <v>2120</v>
      </c>
      <c r="AC127" s="5"/>
      <c r="AD127" s="19"/>
      <c r="AE127" s="5"/>
      <c r="AF127" s="5"/>
      <c r="AG127" s="5"/>
    </row>
    <row r="128" spans="1:33" hidden="1" x14ac:dyDescent="0.25">
      <c r="A128" s="22">
        <v>127</v>
      </c>
      <c r="B128" s="22" t="s">
        <v>294</v>
      </c>
      <c r="C128" s="22" t="s">
        <v>492</v>
      </c>
      <c r="D128" s="48" t="s">
        <v>624</v>
      </c>
      <c r="E128" s="38">
        <v>20</v>
      </c>
      <c r="F128" s="38" t="s">
        <v>115</v>
      </c>
      <c r="G128" s="38" t="s">
        <v>674</v>
      </c>
      <c r="H128" s="38" t="s">
        <v>269</v>
      </c>
      <c r="I128" s="38" t="s">
        <v>90</v>
      </c>
      <c r="J128" s="38" t="s">
        <v>270</v>
      </c>
      <c r="K128" s="38" t="s">
        <v>75</v>
      </c>
      <c r="L128" s="40">
        <v>20</v>
      </c>
      <c r="M128" s="38">
        <v>21.18768</v>
      </c>
      <c r="N128" s="38">
        <v>92.140662000000006</v>
      </c>
      <c r="O128" s="22" t="s">
        <v>260</v>
      </c>
      <c r="P128" s="37">
        <v>8.5299999999999994</v>
      </c>
      <c r="Q128" s="37">
        <v>29.5</v>
      </c>
      <c r="R128" s="37">
        <v>65.8</v>
      </c>
      <c r="S128" s="37">
        <v>26.5</v>
      </c>
      <c r="T128" s="51">
        <v>6.65</v>
      </c>
      <c r="U128" s="37">
        <v>602</v>
      </c>
      <c r="V128" s="37">
        <v>92.2</v>
      </c>
      <c r="W128" s="37">
        <v>0</v>
      </c>
      <c r="X128" s="37">
        <v>1100</v>
      </c>
      <c r="Y128" s="37">
        <v>30</v>
      </c>
      <c r="Z128" s="44">
        <v>1.83E-2</v>
      </c>
      <c r="AA128" s="45">
        <v>160</v>
      </c>
      <c r="AB128" s="45">
        <v>2170</v>
      </c>
      <c r="AC128" s="5"/>
      <c r="AD128" s="19"/>
      <c r="AE128" s="4"/>
      <c r="AF128" s="4"/>
      <c r="AG128" s="4"/>
    </row>
    <row r="129" spans="1:33" s="18" customFormat="1" hidden="1" x14ac:dyDescent="0.25">
      <c r="A129" s="22">
        <v>128</v>
      </c>
      <c r="B129" s="22" t="s">
        <v>261</v>
      </c>
      <c r="C129" s="22" t="s">
        <v>493</v>
      </c>
      <c r="D129" s="48" t="s">
        <v>624</v>
      </c>
      <c r="E129" s="22">
        <v>20</v>
      </c>
      <c r="F129" s="5" t="s">
        <v>115</v>
      </c>
      <c r="G129" s="5" t="s">
        <v>266</v>
      </c>
      <c r="H129" s="5" t="s">
        <v>675</v>
      </c>
      <c r="I129" s="5" t="s">
        <v>90</v>
      </c>
      <c r="J129" s="5" t="s">
        <v>267</v>
      </c>
      <c r="K129" s="5" t="s">
        <v>187</v>
      </c>
      <c r="L129" s="22">
        <v>14</v>
      </c>
      <c r="M129" s="22">
        <v>21.188780000000001</v>
      </c>
      <c r="N129" s="22">
        <v>92.139470000000003</v>
      </c>
      <c r="O129" s="22" t="s">
        <v>260</v>
      </c>
      <c r="P129" s="22">
        <v>8.19</v>
      </c>
      <c r="Q129" s="22">
        <v>30.3</v>
      </c>
      <c r="R129" s="22">
        <v>153</v>
      </c>
      <c r="S129" s="22">
        <v>8.4700000000000006</v>
      </c>
      <c r="T129" s="52">
        <v>47.2</v>
      </c>
      <c r="U129" s="22">
        <v>326</v>
      </c>
      <c r="V129" s="22">
        <v>248</v>
      </c>
      <c r="W129" s="22">
        <v>2900</v>
      </c>
      <c r="X129" s="22">
        <v>8700</v>
      </c>
      <c r="Y129" s="22">
        <v>20</v>
      </c>
      <c r="Z129" s="42">
        <v>8.0999999999999996E-3</v>
      </c>
      <c r="AA129" s="43">
        <v>200</v>
      </c>
      <c r="AB129" s="43">
        <v>2160</v>
      </c>
      <c r="AC129" s="5"/>
      <c r="AD129" s="19"/>
      <c r="AE129" s="5"/>
      <c r="AF129" s="5"/>
      <c r="AG129" s="5"/>
    </row>
    <row r="130" spans="1:33" hidden="1" x14ac:dyDescent="0.25">
      <c r="A130" s="22">
        <v>129</v>
      </c>
      <c r="B130" s="22" t="s">
        <v>676</v>
      </c>
      <c r="C130" s="22" t="s">
        <v>494</v>
      </c>
      <c r="D130" s="41" t="s">
        <v>632</v>
      </c>
      <c r="E130" s="38">
        <v>15</v>
      </c>
      <c r="F130" s="56" t="s">
        <v>68</v>
      </c>
      <c r="G130" s="56" t="s">
        <v>679</v>
      </c>
      <c r="H130" s="56" t="s">
        <v>89</v>
      </c>
      <c r="I130" s="56" t="s">
        <v>101</v>
      </c>
      <c r="J130" s="56" t="s">
        <v>149</v>
      </c>
      <c r="K130" s="56" t="s">
        <v>71</v>
      </c>
      <c r="L130" s="38">
        <v>15</v>
      </c>
      <c r="M130" s="38">
        <v>21.162130000000001</v>
      </c>
      <c r="N130" s="38">
        <v>92.150180000000006</v>
      </c>
      <c r="O130" s="22" t="s">
        <v>260</v>
      </c>
      <c r="P130" s="37">
        <v>8.08</v>
      </c>
      <c r="Q130" s="37">
        <v>27.6</v>
      </c>
      <c r="R130" s="37">
        <v>936</v>
      </c>
      <c r="S130" s="37">
        <v>27.5</v>
      </c>
      <c r="T130" s="51">
        <v>62.3</v>
      </c>
      <c r="U130" s="37">
        <v>489</v>
      </c>
      <c r="V130" s="37">
        <v>1496</v>
      </c>
      <c r="W130" s="37">
        <v>1100</v>
      </c>
      <c r="X130" s="37">
        <v>12600</v>
      </c>
      <c r="Y130" s="37">
        <v>600</v>
      </c>
      <c r="Z130" s="44">
        <v>2.4400000000000002E-2</v>
      </c>
      <c r="AA130" s="45">
        <v>120</v>
      </c>
      <c r="AB130" s="45">
        <v>3380</v>
      </c>
      <c r="AC130" s="5"/>
      <c r="AD130" s="19"/>
      <c r="AE130" s="4"/>
      <c r="AF130" s="4"/>
      <c r="AG130" s="4"/>
    </row>
    <row r="131" spans="1:33" s="18" customFormat="1" hidden="1" x14ac:dyDescent="0.25">
      <c r="A131" s="22">
        <v>130</v>
      </c>
      <c r="B131" s="22" t="s">
        <v>676</v>
      </c>
      <c r="C131" s="22" t="s">
        <v>495</v>
      </c>
      <c r="D131" s="41" t="s">
        <v>632</v>
      </c>
      <c r="E131" s="38">
        <v>15</v>
      </c>
      <c r="F131" s="56" t="s">
        <v>68</v>
      </c>
      <c r="G131" s="56" t="s">
        <v>680</v>
      </c>
      <c r="H131" s="38" t="s">
        <v>76</v>
      </c>
      <c r="I131" s="38" t="s">
        <v>101</v>
      </c>
      <c r="J131" s="38" t="s">
        <v>697</v>
      </c>
      <c r="K131" s="38" t="s">
        <v>79</v>
      </c>
      <c r="L131" s="38">
        <v>35</v>
      </c>
      <c r="M131" s="38">
        <v>21.16386</v>
      </c>
      <c r="N131" s="38">
        <v>92.149630000000002</v>
      </c>
      <c r="O131" s="22" t="s">
        <v>260</v>
      </c>
      <c r="P131" s="22">
        <v>8.73</v>
      </c>
      <c r="Q131" s="22">
        <v>30.8</v>
      </c>
      <c r="R131" s="22">
        <v>525</v>
      </c>
      <c r="S131" s="22">
        <v>14.8</v>
      </c>
      <c r="T131" s="52">
        <v>8.89</v>
      </c>
      <c r="U131" s="37">
        <v>212</v>
      </c>
      <c r="V131" s="22">
        <v>775</v>
      </c>
      <c r="W131" s="22">
        <v>6500</v>
      </c>
      <c r="X131" s="22">
        <v>19600</v>
      </c>
      <c r="Y131" s="22">
        <v>250</v>
      </c>
      <c r="Z131" s="42">
        <v>1.2200000000000001E-2</v>
      </c>
      <c r="AA131" s="43">
        <v>200</v>
      </c>
      <c r="AB131" s="43">
        <v>2950</v>
      </c>
      <c r="AC131" s="5"/>
      <c r="AD131" s="19"/>
      <c r="AE131" s="5"/>
      <c r="AF131" s="5"/>
      <c r="AG131" s="5"/>
    </row>
    <row r="132" spans="1:33" hidden="1" x14ac:dyDescent="0.25">
      <c r="A132" s="22">
        <v>131</v>
      </c>
      <c r="B132" s="22" t="s">
        <v>676</v>
      </c>
      <c r="C132" s="22" t="s">
        <v>496</v>
      </c>
      <c r="D132" s="41" t="s">
        <v>632</v>
      </c>
      <c r="E132" s="38">
        <v>15</v>
      </c>
      <c r="F132" s="56" t="s">
        <v>68</v>
      </c>
      <c r="G132" s="56" t="s">
        <v>681</v>
      </c>
      <c r="H132" s="38" t="s">
        <v>244</v>
      </c>
      <c r="I132" s="38" t="s">
        <v>90</v>
      </c>
      <c r="J132" s="38" t="s">
        <v>129</v>
      </c>
      <c r="K132" s="38" t="s">
        <v>75</v>
      </c>
      <c r="L132" s="38">
        <v>35</v>
      </c>
      <c r="M132" s="38">
        <v>21.161339999999999</v>
      </c>
      <c r="N132" s="38">
        <v>92.147049999999993</v>
      </c>
      <c r="O132" s="22" t="s">
        <v>260</v>
      </c>
      <c r="P132" s="37">
        <v>8.7899999999999991</v>
      </c>
      <c r="Q132" s="37">
        <v>31.7</v>
      </c>
      <c r="R132" s="37">
        <v>836</v>
      </c>
      <c r="S132" s="37">
        <v>20.2</v>
      </c>
      <c r="T132" s="51">
        <v>71.7</v>
      </c>
      <c r="U132" s="37">
        <v>281</v>
      </c>
      <c r="V132" s="37">
        <v>1378</v>
      </c>
      <c r="W132" s="37">
        <v>1700</v>
      </c>
      <c r="X132" s="37">
        <v>16800</v>
      </c>
      <c r="Y132" s="37">
        <v>500</v>
      </c>
      <c r="Z132" s="44">
        <v>2.01E-2</v>
      </c>
      <c r="AA132" s="45">
        <v>600</v>
      </c>
      <c r="AB132" s="45">
        <v>3250</v>
      </c>
      <c r="AC132" s="5"/>
      <c r="AD132" s="19"/>
      <c r="AE132" s="4"/>
      <c r="AF132" s="4"/>
      <c r="AG132" s="4"/>
    </row>
    <row r="133" spans="1:33" s="18" customFormat="1" hidden="1" x14ac:dyDescent="0.25">
      <c r="A133" s="22">
        <v>132</v>
      </c>
      <c r="B133" s="22" t="s">
        <v>676</v>
      </c>
      <c r="C133" s="22" t="s">
        <v>497</v>
      </c>
      <c r="D133" s="41" t="s">
        <v>632</v>
      </c>
      <c r="E133" s="38">
        <v>15</v>
      </c>
      <c r="F133" s="56" t="s">
        <v>68</v>
      </c>
      <c r="G133" s="56" t="s">
        <v>694</v>
      </c>
      <c r="H133" s="38" t="s">
        <v>245</v>
      </c>
      <c r="I133" s="38" t="s">
        <v>77</v>
      </c>
      <c r="J133" s="38" t="s">
        <v>698</v>
      </c>
      <c r="K133" s="38" t="s">
        <v>71</v>
      </c>
      <c r="L133" s="38">
        <v>15</v>
      </c>
      <c r="M133" s="38">
        <v>21.161269999999998</v>
      </c>
      <c r="N133" s="38">
        <v>92.144499999999994</v>
      </c>
      <c r="O133" s="22" t="s">
        <v>260</v>
      </c>
      <c r="P133" s="22">
        <v>8.7200000000000006</v>
      </c>
      <c r="Q133" s="22">
        <v>30.9</v>
      </c>
      <c r="R133" s="22">
        <v>650</v>
      </c>
      <c r="S133" s="22">
        <v>27</v>
      </c>
      <c r="T133" s="52">
        <v>52.3</v>
      </c>
      <c r="U133" s="37">
        <v>79</v>
      </c>
      <c r="V133" s="22">
        <v>849</v>
      </c>
      <c r="W133" s="22">
        <v>9500</v>
      </c>
      <c r="X133" s="22">
        <v>3600</v>
      </c>
      <c r="Y133" s="22">
        <v>33.33</v>
      </c>
      <c r="Z133" s="42">
        <v>2.24E-2</v>
      </c>
      <c r="AA133" s="43">
        <v>40</v>
      </c>
      <c r="AB133" s="43">
        <v>3100</v>
      </c>
      <c r="AC133" s="5"/>
      <c r="AD133" s="19"/>
      <c r="AE133" s="5"/>
      <c r="AF133" s="5"/>
      <c r="AG133" s="5"/>
    </row>
    <row r="134" spans="1:33" hidden="1" x14ac:dyDescent="0.25">
      <c r="A134" s="22">
        <v>133</v>
      </c>
      <c r="B134" s="22" t="s">
        <v>676</v>
      </c>
      <c r="C134" s="22" t="s">
        <v>498</v>
      </c>
      <c r="D134" s="41" t="s">
        <v>632</v>
      </c>
      <c r="E134" s="38">
        <v>15</v>
      </c>
      <c r="F134" s="56" t="s">
        <v>68</v>
      </c>
      <c r="G134" s="56" t="s">
        <v>682</v>
      </c>
      <c r="H134" s="38" t="s">
        <v>699</v>
      </c>
      <c r="I134" s="38" t="s">
        <v>77</v>
      </c>
      <c r="J134" s="38" t="s">
        <v>246</v>
      </c>
      <c r="K134" s="38" t="s">
        <v>79</v>
      </c>
      <c r="L134" s="38">
        <v>35</v>
      </c>
      <c r="M134" s="38">
        <v>21.163820000000001</v>
      </c>
      <c r="N134" s="38">
        <v>92.144319999999993</v>
      </c>
      <c r="O134" s="22" t="s">
        <v>260</v>
      </c>
      <c r="P134" s="22">
        <v>7.95</v>
      </c>
      <c r="Q134" s="37">
        <v>31</v>
      </c>
      <c r="R134" s="37">
        <v>185</v>
      </c>
      <c r="S134" s="37">
        <v>18.899999999999999</v>
      </c>
      <c r="T134" s="51">
        <v>6.5</v>
      </c>
      <c r="U134" s="37">
        <v>182</v>
      </c>
      <c r="V134" s="37">
        <v>384</v>
      </c>
      <c r="W134" s="37">
        <v>500</v>
      </c>
      <c r="X134" s="37">
        <v>48500</v>
      </c>
      <c r="Y134" s="37">
        <v>50</v>
      </c>
      <c r="Z134" s="44">
        <v>1.21E-2</v>
      </c>
      <c r="AA134" s="45">
        <v>320</v>
      </c>
      <c r="AB134" s="45">
        <v>3570</v>
      </c>
      <c r="AC134" s="5"/>
      <c r="AD134" s="19"/>
      <c r="AE134" s="4"/>
      <c r="AF134" s="4"/>
      <c r="AG134" s="4"/>
    </row>
    <row r="135" spans="1:33" s="18" customFormat="1" hidden="1" x14ac:dyDescent="0.25">
      <c r="A135" s="22">
        <v>134</v>
      </c>
      <c r="B135" s="22" t="s">
        <v>676</v>
      </c>
      <c r="C135" s="22" t="s">
        <v>499</v>
      </c>
      <c r="D135" s="41" t="s">
        <v>632</v>
      </c>
      <c r="E135" s="38">
        <v>15</v>
      </c>
      <c r="F135" s="56" t="s">
        <v>68</v>
      </c>
      <c r="G135" s="56" t="s">
        <v>678</v>
      </c>
      <c r="H135" s="38" t="s">
        <v>152</v>
      </c>
      <c r="I135" s="38" t="s">
        <v>69</v>
      </c>
      <c r="J135" s="38" t="s">
        <v>700</v>
      </c>
      <c r="K135" s="38" t="s">
        <v>71</v>
      </c>
      <c r="L135" s="38">
        <v>15</v>
      </c>
      <c r="M135" s="38">
        <v>21.162960000000002</v>
      </c>
      <c r="N135" s="38">
        <v>92.143469999999994</v>
      </c>
      <c r="O135" s="22" t="s">
        <v>260</v>
      </c>
      <c r="P135" s="22">
        <v>8.8000000000000007</v>
      </c>
      <c r="Q135" s="22">
        <v>31.7</v>
      </c>
      <c r="R135" s="22">
        <v>1060</v>
      </c>
      <c r="S135" s="22">
        <v>32.1</v>
      </c>
      <c r="T135" s="52">
        <v>83.7</v>
      </c>
      <c r="U135" s="37">
        <v>394</v>
      </c>
      <c r="V135" s="22">
        <v>1407</v>
      </c>
      <c r="W135" s="22">
        <v>0</v>
      </c>
      <c r="X135" s="22">
        <v>0</v>
      </c>
      <c r="Y135" s="22">
        <v>400</v>
      </c>
      <c r="Z135" s="42">
        <v>2.8199999999999999E-2</v>
      </c>
      <c r="AA135" s="43">
        <v>160</v>
      </c>
      <c r="AB135" s="43">
        <v>3500</v>
      </c>
      <c r="AC135" s="5"/>
      <c r="AD135" s="19"/>
      <c r="AE135" s="5"/>
      <c r="AF135" s="5"/>
      <c r="AG135" s="5"/>
    </row>
    <row r="136" spans="1:33" hidden="1" x14ac:dyDescent="0.25">
      <c r="A136" s="22">
        <v>135</v>
      </c>
      <c r="B136" s="22" t="s">
        <v>701</v>
      </c>
      <c r="C136" s="22" t="s">
        <v>500</v>
      </c>
      <c r="D136" s="41" t="s">
        <v>632</v>
      </c>
      <c r="E136" s="38">
        <v>15</v>
      </c>
      <c r="F136" s="56" t="s">
        <v>68</v>
      </c>
      <c r="G136" s="56" t="s">
        <v>702</v>
      </c>
      <c r="H136" s="38"/>
      <c r="I136" s="38" t="s">
        <v>77</v>
      </c>
      <c r="J136" s="38" t="s">
        <v>703</v>
      </c>
      <c r="K136" s="38" t="s">
        <v>118</v>
      </c>
      <c r="L136" s="38">
        <v>105</v>
      </c>
      <c r="M136" s="38">
        <v>21.161124999999998</v>
      </c>
      <c r="N136" s="38">
        <v>92.142899</v>
      </c>
      <c r="O136" s="22" t="s">
        <v>260</v>
      </c>
      <c r="P136" s="22">
        <v>7.85</v>
      </c>
      <c r="Q136" s="37">
        <v>29.7</v>
      </c>
      <c r="R136" s="37">
        <v>82</v>
      </c>
      <c r="S136" s="37">
        <v>1.86</v>
      </c>
      <c r="T136" s="51">
        <v>20.2</v>
      </c>
      <c r="U136" s="37">
        <v>133</v>
      </c>
      <c r="V136" s="37">
        <v>209</v>
      </c>
      <c r="W136" s="37">
        <v>116500</v>
      </c>
      <c r="X136" s="37">
        <v>116500</v>
      </c>
      <c r="Y136" s="37">
        <v>80</v>
      </c>
      <c r="Z136" s="44">
        <v>4.3E-3</v>
      </c>
      <c r="AA136" s="45">
        <v>80</v>
      </c>
      <c r="AB136" s="45">
        <v>1950</v>
      </c>
      <c r="AC136" s="5"/>
      <c r="AD136" s="19"/>
      <c r="AE136" s="4"/>
      <c r="AF136" s="4"/>
      <c r="AG136" s="4"/>
    </row>
    <row r="137" spans="1:33" s="18" customFormat="1" hidden="1" x14ac:dyDescent="0.25">
      <c r="A137" s="22">
        <v>136</v>
      </c>
      <c r="B137" s="22" t="s">
        <v>676</v>
      </c>
      <c r="C137" s="22" t="s">
        <v>501</v>
      </c>
      <c r="D137" s="41" t="s">
        <v>632</v>
      </c>
      <c r="E137" s="38">
        <v>15</v>
      </c>
      <c r="F137" s="56" t="s">
        <v>68</v>
      </c>
      <c r="G137" s="56" t="s">
        <v>683</v>
      </c>
      <c r="H137" s="38" t="s">
        <v>247</v>
      </c>
      <c r="I137" s="38" t="s">
        <v>69</v>
      </c>
      <c r="J137" s="38" t="s">
        <v>72</v>
      </c>
      <c r="K137" s="38" t="s">
        <v>71</v>
      </c>
      <c r="L137" s="38">
        <v>15</v>
      </c>
      <c r="M137" s="38">
        <v>21.161950000000001</v>
      </c>
      <c r="N137" s="38">
        <v>92.141980000000004</v>
      </c>
      <c r="O137" s="22" t="s">
        <v>260</v>
      </c>
      <c r="P137" s="37">
        <v>8.1999999999999993</v>
      </c>
      <c r="Q137" s="22">
        <v>31.9</v>
      </c>
      <c r="R137" s="22">
        <v>521</v>
      </c>
      <c r="S137" s="22">
        <v>10.199999999999999</v>
      </c>
      <c r="T137" s="52">
        <v>46.3</v>
      </c>
      <c r="U137" s="37">
        <v>357</v>
      </c>
      <c r="V137" s="22">
        <v>843</v>
      </c>
      <c r="W137" s="22">
        <v>89600</v>
      </c>
      <c r="X137" s="22">
        <v>145600</v>
      </c>
      <c r="Y137" s="22">
        <v>333.33</v>
      </c>
      <c r="Z137" s="42">
        <v>1.6299999999999999E-2</v>
      </c>
      <c r="AA137" s="43">
        <v>40</v>
      </c>
      <c r="AB137" s="43">
        <v>3190</v>
      </c>
      <c r="AC137" s="5"/>
      <c r="AD137" s="19"/>
      <c r="AE137" s="5"/>
      <c r="AF137" s="5"/>
      <c r="AG137" s="5"/>
    </row>
    <row r="138" spans="1:33" hidden="1" x14ac:dyDescent="0.25">
      <c r="A138" s="22">
        <v>137</v>
      </c>
      <c r="B138" s="22" t="s">
        <v>676</v>
      </c>
      <c r="C138" s="22" t="s">
        <v>502</v>
      </c>
      <c r="D138" s="41" t="s">
        <v>632</v>
      </c>
      <c r="E138" s="38">
        <v>15</v>
      </c>
      <c r="F138" s="56" t="s">
        <v>68</v>
      </c>
      <c r="G138" s="56" t="s">
        <v>684</v>
      </c>
      <c r="H138" s="57" t="s">
        <v>704</v>
      </c>
      <c r="I138" s="57" t="s">
        <v>85</v>
      </c>
      <c r="J138" s="57" t="s">
        <v>705</v>
      </c>
      <c r="K138" s="57" t="s">
        <v>71</v>
      </c>
      <c r="L138" s="38">
        <v>15</v>
      </c>
      <c r="M138" s="38">
        <v>21.16198</v>
      </c>
      <c r="N138" s="38">
        <v>92.140069999999994</v>
      </c>
      <c r="O138" s="22" t="s">
        <v>260</v>
      </c>
      <c r="P138" s="22">
        <v>7.8</v>
      </c>
      <c r="Q138" s="22">
        <v>30.2</v>
      </c>
      <c r="R138" s="22">
        <v>518</v>
      </c>
      <c r="S138" s="37">
        <v>13.2</v>
      </c>
      <c r="T138" s="51">
        <v>41.7</v>
      </c>
      <c r="U138" s="37">
        <v>208</v>
      </c>
      <c r="V138" s="37">
        <v>1040</v>
      </c>
      <c r="W138" s="37">
        <v>12000</v>
      </c>
      <c r="X138" s="37">
        <v>17000</v>
      </c>
      <c r="Y138" s="37">
        <v>100</v>
      </c>
      <c r="Z138" s="44">
        <v>2.0500000000000001E-2</v>
      </c>
      <c r="AA138" s="45">
        <v>160</v>
      </c>
      <c r="AB138" s="45">
        <v>2560</v>
      </c>
      <c r="AC138" s="5"/>
      <c r="AD138" s="19"/>
      <c r="AE138" s="4"/>
      <c r="AF138" s="4"/>
      <c r="AG138" s="4"/>
    </row>
    <row r="139" spans="1:33" s="18" customFormat="1" hidden="1" x14ac:dyDescent="0.25">
      <c r="A139" s="22">
        <v>138</v>
      </c>
      <c r="B139" s="22" t="s">
        <v>676</v>
      </c>
      <c r="C139" s="22" t="s">
        <v>503</v>
      </c>
      <c r="D139" s="41" t="s">
        <v>632</v>
      </c>
      <c r="E139" s="38">
        <v>15</v>
      </c>
      <c r="F139" s="56" t="s">
        <v>68</v>
      </c>
      <c r="G139" s="56" t="s">
        <v>685</v>
      </c>
      <c r="H139" s="56" t="s">
        <v>706</v>
      </c>
      <c r="I139" s="56" t="s">
        <v>69</v>
      </c>
      <c r="J139" s="56" t="s">
        <v>707</v>
      </c>
      <c r="K139" s="56" t="s">
        <v>71</v>
      </c>
      <c r="L139" s="38">
        <v>15</v>
      </c>
      <c r="M139" s="38">
        <v>21.161919999999999</v>
      </c>
      <c r="N139" s="38">
        <v>92.138229999999993</v>
      </c>
      <c r="O139" s="22" t="s">
        <v>260</v>
      </c>
      <c r="P139" s="37">
        <v>8.1999999999999993</v>
      </c>
      <c r="Q139" s="37">
        <v>30.3</v>
      </c>
      <c r="R139" s="37">
        <v>565</v>
      </c>
      <c r="S139" s="22">
        <v>10.6</v>
      </c>
      <c r="T139" s="52">
        <v>72.5</v>
      </c>
      <c r="U139" s="37">
        <v>133</v>
      </c>
      <c r="V139" s="22">
        <v>1057</v>
      </c>
      <c r="W139" s="22">
        <v>16000</v>
      </c>
      <c r="X139" s="22">
        <v>50100</v>
      </c>
      <c r="Y139" s="22">
        <v>200</v>
      </c>
      <c r="Z139" s="42">
        <v>0.01</v>
      </c>
      <c r="AA139" s="43">
        <v>80</v>
      </c>
      <c r="AB139" s="43">
        <v>2950</v>
      </c>
      <c r="AC139" s="5"/>
      <c r="AD139" s="19"/>
      <c r="AE139" s="5"/>
      <c r="AF139" s="5"/>
      <c r="AG139" s="5"/>
    </row>
    <row r="140" spans="1:33" hidden="1" x14ac:dyDescent="0.25">
      <c r="A140" s="22">
        <v>139</v>
      </c>
      <c r="B140" s="22" t="s">
        <v>676</v>
      </c>
      <c r="C140" s="22" t="s">
        <v>504</v>
      </c>
      <c r="D140" s="41" t="s">
        <v>632</v>
      </c>
      <c r="E140" s="38">
        <v>15</v>
      </c>
      <c r="F140" s="56" t="s">
        <v>68</v>
      </c>
      <c r="G140" s="56" t="s">
        <v>693</v>
      </c>
      <c r="H140" s="38" t="s">
        <v>708</v>
      </c>
      <c r="I140" s="38" t="s">
        <v>92</v>
      </c>
      <c r="J140" s="38" t="s">
        <v>709</v>
      </c>
      <c r="K140" s="38" t="s">
        <v>75</v>
      </c>
      <c r="L140" s="38">
        <v>35</v>
      </c>
      <c r="M140" s="38">
        <v>21.157769999999999</v>
      </c>
      <c r="N140" s="38">
        <v>92.146649999999994</v>
      </c>
      <c r="O140" s="22" t="s">
        <v>260</v>
      </c>
      <c r="P140" s="22">
        <v>8.2100000000000009</v>
      </c>
      <c r="Q140" s="22">
        <v>30.8</v>
      </c>
      <c r="R140" s="22">
        <v>1010</v>
      </c>
      <c r="S140" s="37">
        <v>19.8</v>
      </c>
      <c r="T140" s="51">
        <v>56.4</v>
      </c>
      <c r="U140" s="37">
        <v>1305</v>
      </c>
      <c r="V140" s="37">
        <v>1611</v>
      </c>
      <c r="W140" s="37">
        <v>900</v>
      </c>
      <c r="X140" s="37">
        <v>14500</v>
      </c>
      <c r="Y140" s="37">
        <v>500</v>
      </c>
      <c r="Z140" s="44">
        <v>2.2100000000000002E-2</v>
      </c>
      <c r="AA140" s="45">
        <v>80</v>
      </c>
      <c r="AB140" s="45">
        <v>3090</v>
      </c>
      <c r="AC140" s="5"/>
      <c r="AD140" s="19"/>
      <c r="AE140" s="4"/>
      <c r="AF140" s="4"/>
      <c r="AG140" s="4"/>
    </row>
    <row r="141" spans="1:33" s="18" customFormat="1" hidden="1" x14ac:dyDescent="0.25">
      <c r="A141" s="22">
        <v>140</v>
      </c>
      <c r="B141" s="22" t="s">
        <v>676</v>
      </c>
      <c r="C141" s="22" t="s">
        <v>505</v>
      </c>
      <c r="D141" s="41" t="s">
        <v>632</v>
      </c>
      <c r="E141" s="38">
        <v>15</v>
      </c>
      <c r="F141" s="56" t="s">
        <v>68</v>
      </c>
      <c r="G141" s="56" t="s">
        <v>710</v>
      </c>
      <c r="H141" s="38" t="s">
        <v>711</v>
      </c>
      <c r="I141" s="38" t="s">
        <v>92</v>
      </c>
      <c r="J141" s="38" t="s">
        <v>712</v>
      </c>
      <c r="K141" s="38" t="s">
        <v>71</v>
      </c>
      <c r="L141" s="40">
        <v>15</v>
      </c>
      <c r="M141" s="38">
        <v>21.158532999999998</v>
      </c>
      <c r="N141" s="38">
        <v>92.147244999999998</v>
      </c>
      <c r="O141" s="22" t="s">
        <v>260</v>
      </c>
      <c r="P141" s="37">
        <v>8.27</v>
      </c>
      <c r="Q141" s="22">
        <v>30.9</v>
      </c>
      <c r="R141" s="37">
        <v>222</v>
      </c>
      <c r="S141" s="22">
        <v>15.3</v>
      </c>
      <c r="T141" s="52">
        <v>74.7</v>
      </c>
      <c r="U141" s="37">
        <v>156</v>
      </c>
      <c r="V141" s="22">
        <v>1087</v>
      </c>
      <c r="W141" s="22">
        <v>7500</v>
      </c>
      <c r="X141" s="22">
        <v>19500</v>
      </c>
      <c r="Y141" s="22">
        <v>50</v>
      </c>
      <c r="Z141" s="42">
        <v>1.2E-2</v>
      </c>
      <c r="AA141" s="43">
        <v>80</v>
      </c>
      <c r="AB141" s="43">
        <v>3080</v>
      </c>
      <c r="AC141" s="5"/>
      <c r="AD141" s="19"/>
      <c r="AE141" s="5"/>
      <c r="AF141" s="5"/>
      <c r="AG141" s="5"/>
    </row>
    <row r="142" spans="1:33" hidden="1" x14ac:dyDescent="0.25">
      <c r="A142" s="22">
        <v>141</v>
      </c>
      <c r="B142" s="22" t="s">
        <v>676</v>
      </c>
      <c r="C142" s="22" t="s">
        <v>506</v>
      </c>
      <c r="D142" s="41" t="s">
        <v>632</v>
      </c>
      <c r="E142" s="38">
        <v>15</v>
      </c>
      <c r="F142" s="56" t="s">
        <v>68</v>
      </c>
      <c r="G142" s="56" t="s">
        <v>687</v>
      </c>
      <c r="H142" s="38" t="s">
        <v>713</v>
      </c>
      <c r="I142" s="38" t="s">
        <v>85</v>
      </c>
      <c r="J142" s="38" t="s">
        <v>114</v>
      </c>
      <c r="K142" s="38" t="s">
        <v>71</v>
      </c>
      <c r="L142" s="38">
        <v>15</v>
      </c>
      <c r="M142" s="38">
        <v>21.158539999999999</v>
      </c>
      <c r="N142" s="38">
        <v>92.144319999999993</v>
      </c>
      <c r="O142" s="22" t="s">
        <v>260</v>
      </c>
      <c r="P142" s="22">
        <v>8.36</v>
      </c>
      <c r="Q142" s="37">
        <v>30.6</v>
      </c>
      <c r="R142" s="22">
        <v>956</v>
      </c>
      <c r="S142" s="37">
        <v>21.4</v>
      </c>
      <c r="T142" s="51">
        <v>45</v>
      </c>
      <c r="U142" s="37">
        <v>352</v>
      </c>
      <c r="V142" s="37">
        <v>1623</v>
      </c>
      <c r="W142" s="37">
        <v>3500</v>
      </c>
      <c r="X142" s="37">
        <v>12500</v>
      </c>
      <c r="Y142" s="37">
        <v>100</v>
      </c>
      <c r="Z142" s="44">
        <v>2.41E-2</v>
      </c>
      <c r="AA142" s="45">
        <v>160</v>
      </c>
      <c r="AB142" s="45">
        <v>3070</v>
      </c>
      <c r="AC142" s="5"/>
      <c r="AD142" s="19"/>
      <c r="AE142" s="4"/>
      <c r="AF142" s="4"/>
      <c r="AG142" s="4"/>
    </row>
    <row r="143" spans="1:33" s="18" customFormat="1" hidden="1" x14ac:dyDescent="0.25">
      <c r="A143" s="22">
        <v>142</v>
      </c>
      <c r="B143" s="22" t="s">
        <v>676</v>
      </c>
      <c r="C143" s="22" t="s">
        <v>507</v>
      </c>
      <c r="D143" s="41" t="s">
        <v>632</v>
      </c>
      <c r="E143" s="38">
        <v>15</v>
      </c>
      <c r="F143" s="56" t="s">
        <v>68</v>
      </c>
      <c r="G143" s="56" t="s">
        <v>695</v>
      </c>
      <c r="H143" s="56" t="s">
        <v>714</v>
      </c>
      <c r="I143" s="56" t="s">
        <v>85</v>
      </c>
      <c r="J143" s="56" t="s">
        <v>715</v>
      </c>
      <c r="K143" s="56" t="s">
        <v>71</v>
      </c>
      <c r="L143" s="38">
        <v>15</v>
      </c>
      <c r="M143" s="38">
        <v>21.160606999999999</v>
      </c>
      <c r="N143" s="38">
        <v>92.142960000000002</v>
      </c>
      <c r="O143" s="22" t="s">
        <v>260</v>
      </c>
      <c r="P143" s="37">
        <v>8.9</v>
      </c>
      <c r="Q143" s="22">
        <v>30.9</v>
      </c>
      <c r="R143" s="37">
        <v>419</v>
      </c>
      <c r="S143" s="22">
        <v>7.3</v>
      </c>
      <c r="T143" s="52">
        <v>28.7</v>
      </c>
      <c r="U143" s="37">
        <v>135</v>
      </c>
      <c r="V143" s="22">
        <v>456</v>
      </c>
      <c r="W143" s="22">
        <v>4500</v>
      </c>
      <c r="X143" s="22">
        <v>19600</v>
      </c>
      <c r="Y143" s="22">
        <v>60</v>
      </c>
      <c r="Z143" s="42">
        <v>1.44E-2</v>
      </c>
      <c r="AA143" s="43">
        <v>200</v>
      </c>
      <c r="AB143" s="43">
        <v>3310</v>
      </c>
      <c r="AC143" s="5"/>
      <c r="AD143" s="19"/>
      <c r="AE143" s="5"/>
      <c r="AF143" s="5"/>
      <c r="AG143" s="5"/>
    </row>
    <row r="144" spans="1:33" hidden="1" x14ac:dyDescent="0.25">
      <c r="A144" s="22">
        <v>143</v>
      </c>
      <c r="B144" s="22" t="s">
        <v>676</v>
      </c>
      <c r="C144" s="22" t="s">
        <v>508</v>
      </c>
      <c r="D144" s="41" t="s">
        <v>632</v>
      </c>
      <c r="E144" s="38">
        <v>15</v>
      </c>
      <c r="F144" s="56" t="s">
        <v>68</v>
      </c>
      <c r="G144" s="56" t="s">
        <v>690</v>
      </c>
      <c r="H144" s="38" t="s">
        <v>716</v>
      </c>
      <c r="I144" s="38" t="s">
        <v>87</v>
      </c>
      <c r="J144" s="38" t="s">
        <v>717</v>
      </c>
      <c r="K144" s="38" t="s">
        <v>75</v>
      </c>
      <c r="L144" s="40">
        <v>35</v>
      </c>
      <c r="M144" s="38">
        <v>21.150939999999999</v>
      </c>
      <c r="N144" s="38">
        <v>92.142610000000005</v>
      </c>
      <c r="O144" s="22" t="s">
        <v>260</v>
      </c>
      <c r="P144" s="22">
        <v>8.3000000000000007</v>
      </c>
      <c r="Q144" s="37">
        <v>30.3</v>
      </c>
      <c r="R144" s="22">
        <v>992</v>
      </c>
      <c r="S144" s="37">
        <v>21.7</v>
      </c>
      <c r="T144" s="51">
        <v>63</v>
      </c>
      <c r="U144" s="37">
        <v>160</v>
      </c>
      <c r="V144" s="37">
        <v>1140</v>
      </c>
      <c r="W144" s="37">
        <v>4900</v>
      </c>
      <c r="X144" s="37">
        <v>19500</v>
      </c>
      <c r="Y144" s="37">
        <v>150</v>
      </c>
      <c r="Z144" s="44">
        <v>4.0000000000000001E-3</v>
      </c>
      <c r="AA144" s="45">
        <v>120</v>
      </c>
      <c r="AB144" s="45">
        <v>3090</v>
      </c>
      <c r="AC144" s="5"/>
      <c r="AD144" s="19"/>
      <c r="AE144" s="4"/>
      <c r="AF144" s="4"/>
      <c r="AG144" s="4"/>
    </row>
    <row r="145" spans="1:33" s="18" customFormat="1" hidden="1" x14ac:dyDescent="0.25">
      <c r="A145" s="22">
        <v>144</v>
      </c>
      <c r="B145" s="22" t="s">
        <v>676</v>
      </c>
      <c r="C145" s="22" t="s">
        <v>509</v>
      </c>
      <c r="D145" s="41" t="s">
        <v>632</v>
      </c>
      <c r="E145" s="38">
        <v>15</v>
      </c>
      <c r="F145" s="56" t="s">
        <v>68</v>
      </c>
      <c r="G145" s="56" t="s">
        <v>689</v>
      </c>
      <c r="H145" s="38" t="s">
        <v>718</v>
      </c>
      <c r="I145" s="38" t="s">
        <v>87</v>
      </c>
      <c r="J145" s="38" t="s">
        <v>719</v>
      </c>
      <c r="K145" s="38" t="s">
        <v>71</v>
      </c>
      <c r="L145" s="38">
        <v>15</v>
      </c>
      <c r="M145" s="38">
        <v>21.158439999999999</v>
      </c>
      <c r="N145" s="38">
        <v>92.141940000000005</v>
      </c>
      <c r="O145" s="22" t="s">
        <v>260</v>
      </c>
      <c r="P145" s="37">
        <v>8.33</v>
      </c>
      <c r="Q145" s="22">
        <v>30.8</v>
      </c>
      <c r="R145" s="37">
        <v>528</v>
      </c>
      <c r="S145" s="22">
        <v>15.1</v>
      </c>
      <c r="T145" s="52">
        <v>25.5</v>
      </c>
      <c r="U145" s="37">
        <v>190</v>
      </c>
      <c r="V145" s="37">
        <v>492</v>
      </c>
      <c r="W145" s="22">
        <v>500</v>
      </c>
      <c r="X145" s="22">
        <v>6500</v>
      </c>
      <c r="Y145" s="22">
        <v>80</v>
      </c>
      <c r="Z145" s="42">
        <v>1.4500000000000001E-2</v>
      </c>
      <c r="AA145" s="43">
        <v>200</v>
      </c>
      <c r="AB145" s="43">
        <v>2960</v>
      </c>
      <c r="AC145" s="5"/>
      <c r="AD145" s="19"/>
      <c r="AE145" s="5"/>
      <c r="AF145" s="5"/>
      <c r="AG145" s="5"/>
    </row>
    <row r="146" spans="1:33" hidden="1" x14ac:dyDescent="0.25">
      <c r="A146" s="22">
        <v>145</v>
      </c>
      <c r="B146" s="22" t="s">
        <v>676</v>
      </c>
      <c r="C146" s="22" t="s">
        <v>510</v>
      </c>
      <c r="D146" s="41" t="s">
        <v>632</v>
      </c>
      <c r="E146" s="38">
        <v>15</v>
      </c>
      <c r="F146" s="56" t="s">
        <v>68</v>
      </c>
      <c r="G146" s="56" t="s">
        <v>691</v>
      </c>
      <c r="H146" s="38" t="s">
        <v>720</v>
      </c>
      <c r="I146" s="38" t="s">
        <v>87</v>
      </c>
      <c r="J146" s="38" t="s">
        <v>721</v>
      </c>
      <c r="K146" s="38" t="s">
        <v>71</v>
      </c>
      <c r="L146" s="38">
        <v>15</v>
      </c>
      <c r="M146" s="38">
        <v>21.156849999999999</v>
      </c>
      <c r="N146" s="38">
        <v>92.143559999999994</v>
      </c>
      <c r="O146" s="22" t="s">
        <v>260</v>
      </c>
      <c r="P146" s="22">
        <v>8.1999999999999993</v>
      </c>
      <c r="Q146" s="37">
        <v>30.7</v>
      </c>
      <c r="R146" s="22">
        <v>372</v>
      </c>
      <c r="S146" s="37">
        <v>16</v>
      </c>
      <c r="T146" s="51">
        <v>26.9</v>
      </c>
      <c r="U146" s="37">
        <v>440</v>
      </c>
      <c r="V146" s="22">
        <v>1270</v>
      </c>
      <c r="W146" s="37">
        <v>4100</v>
      </c>
      <c r="X146" s="37">
        <v>14500</v>
      </c>
      <c r="Y146" s="37">
        <v>150</v>
      </c>
      <c r="Z146" s="44">
        <v>1.21E-2</v>
      </c>
      <c r="AA146" s="45">
        <v>80</v>
      </c>
      <c r="AB146" s="45">
        <v>3080</v>
      </c>
      <c r="AC146" s="5"/>
      <c r="AD146" s="19"/>
      <c r="AE146" s="4"/>
      <c r="AF146" s="4"/>
      <c r="AG146" s="4"/>
    </row>
    <row r="147" spans="1:33" s="18" customFormat="1" hidden="1" x14ac:dyDescent="0.25">
      <c r="A147" s="22">
        <v>146</v>
      </c>
      <c r="B147" s="22" t="s">
        <v>676</v>
      </c>
      <c r="C147" s="22" t="s">
        <v>511</v>
      </c>
      <c r="D147" s="41" t="s">
        <v>632</v>
      </c>
      <c r="E147" s="38">
        <v>15</v>
      </c>
      <c r="F147" s="56" t="s">
        <v>68</v>
      </c>
      <c r="G147" s="56" t="s">
        <v>696</v>
      </c>
      <c r="H147" s="38" t="s">
        <v>722</v>
      </c>
      <c r="I147" s="38" t="s">
        <v>723</v>
      </c>
      <c r="J147" s="38" t="s">
        <v>724</v>
      </c>
      <c r="K147" s="38" t="s">
        <v>71</v>
      </c>
      <c r="L147" s="38">
        <v>15</v>
      </c>
      <c r="M147" s="38">
        <v>21.15747</v>
      </c>
      <c r="N147" s="38">
        <v>92.140169999999998</v>
      </c>
      <c r="O147" s="22" t="s">
        <v>260</v>
      </c>
      <c r="P147" s="37">
        <v>8.1</v>
      </c>
      <c r="Q147" s="22">
        <v>30.2</v>
      </c>
      <c r="R147" s="22">
        <v>784</v>
      </c>
      <c r="S147" s="22">
        <v>47.3</v>
      </c>
      <c r="T147" s="52">
        <v>70.400000000000006</v>
      </c>
      <c r="U147" s="37">
        <v>365</v>
      </c>
      <c r="V147" s="37">
        <v>1610</v>
      </c>
      <c r="W147" s="22">
        <v>6900</v>
      </c>
      <c r="X147" s="22">
        <v>11100</v>
      </c>
      <c r="Y147" s="22">
        <v>66.66</v>
      </c>
      <c r="Z147" s="42">
        <v>1.2200000000000001E-2</v>
      </c>
      <c r="AA147" s="43">
        <v>320</v>
      </c>
      <c r="AB147" s="43">
        <v>3010</v>
      </c>
      <c r="AC147" s="5"/>
      <c r="AD147" s="19"/>
      <c r="AE147" s="5"/>
      <c r="AF147" s="5"/>
      <c r="AG147" s="5"/>
    </row>
    <row r="148" spans="1:33" hidden="1" x14ac:dyDescent="0.25">
      <c r="A148" s="22">
        <v>147</v>
      </c>
      <c r="B148" s="22" t="s">
        <v>676</v>
      </c>
      <c r="C148" s="22" t="s">
        <v>512</v>
      </c>
      <c r="D148" s="41" t="s">
        <v>632</v>
      </c>
      <c r="E148" s="38">
        <v>15</v>
      </c>
      <c r="F148" s="56" t="s">
        <v>68</v>
      </c>
      <c r="G148" s="56" t="s">
        <v>692</v>
      </c>
      <c r="H148" s="38" t="s">
        <v>725</v>
      </c>
      <c r="I148" s="38" t="s">
        <v>723</v>
      </c>
      <c r="J148" s="38" t="s">
        <v>726</v>
      </c>
      <c r="K148" s="38" t="s">
        <v>79</v>
      </c>
      <c r="L148" s="38">
        <v>35</v>
      </c>
      <c r="M148" s="38">
        <v>21.162669999999999</v>
      </c>
      <c r="N148" s="38">
        <v>92.196780000000004</v>
      </c>
      <c r="O148" s="22" t="s">
        <v>260</v>
      </c>
      <c r="P148" s="22">
        <v>8.3699999999999992</v>
      </c>
      <c r="Q148" s="37">
        <v>29.9</v>
      </c>
      <c r="R148" s="37">
        <v>611</v>
      </c>
      <c r="S148" s="37">
        <v>23.6</v>
      </c>
      <c r="T148" s="51">
        <v>43.9</v>
      </c>
      <c r="U148" s="37">
        <v>156</v>
      </c>
      <c r="V148" s="22">
        <v>1029</v>
      </c>
      <c r="W148" s="37">
        <v>112000</v>
      </c>
      <c r="X148" s="37">
        <v>126000</v>
      </c>
      <c r="Y148" s="37">
        <v>150</v>
      </c>
      <c r="Z148" s="44">
        <v>1.6899999999999998E-2</v>
      </c>
      <c r="AA148" s="45">
        <v>80</v>
      </c>
      <c r="AB148" s="45">
        <v>2970</v>
      </c>
      <c r="AC148" s="5"/>
      <c r="AD148" s="19"/>
      <c r="AE148" s="4"/>
      <c r="AF148" s="4"/>
      <c r="AG148" s="4"/>
    </row>
    <row r="149" spans="1:33" s="18" customFormat="1" hidden="1" x14ac:dyDescent="0.25">
      <c r="A149" s="22">
        <v>148</v>
      </c>
      <c r="B149" s="22" t="s">
        <v>676</v>
      </c>
      <c r="C149" s="22" t="s">
        <v>513</v>
      </c>
      <c r="D149" s="41" t="s">
        <v>632</v>
      </c>
      <c r="E149" s="38">
        <v>15</v>
      </c>
      <c r="F149" s="56" t="s">
        <v>68</v>
      </c>
      <c r="G149" s="56" t="s">
        <v>688</v>
      </c>
      <c r="H149" s="38" t="s">
        <v>727</v>
      </c>
      <c r="I149" s="38" t="s">
        <v>723</v>
      </c>
      <c r="J149" s="38" t="s">
        <v>728</v>
      </c>
      <c r="K149" s="38" t="s">
        <v>71</v>
      </c>
      <c r="L149" s="38">
        <v>15</v>
      </c>
      <c r="M149" s="38">
        <v>21.158719999999999</v>
      </c>
      <c r="N149" s="38">
        <v>92.137190000000004</v>
      </c>
      <c r="O149" s="22" t="s">
        <v>260</v>
      </c>
      <c r="P149" s="37">
        <v>8.36</v>
      </c>
      <c r="Q149" s="33">
        <v>30.8</v>
      </c>
      <c r="R149" s="22">
        <v>405</v>
      </c>
      <c r="S149" s="37">
        <v>8.16</v>
      </c>
      <c r="T149" s="51">
        <v>52.3</v>
      </c>
      <c r="U149" s="37">
        <v>55</v>
      </c>
      <c r="V149" s="37">
        <v>281</v>
      </c>
      <c r="W149" s="22">
        <v>3600</v>
      </c>
      <c r="X149" s="22">
        <v>14000</v>
      </c>
      <c r="Y149" s="22">
        <v>10</v>
      </c>
      <c r="Z149" s="42">
        <v>0.01</v>
      </c>
      <c r="AA149" s="43">
        <v>200</v>
      </c>
      <c r="AB149" s="43">
        <v>3010</v>
      </c>
      <c r="AC149" s="5"/>
      <c r="AD149" s="19"/>
      <c r="AE149" s="5"/>
      <c r="AF149" s="5"/>
      <c r="AG149" s="5"/>
    </row>
    <row r="150" spans="1:33" s="18" customFormat="1" hidden="1" x14ac:dyDescent="0.25">
      <c r="A150" s="22">
        <v>149</v>
      </c>
      <c r="B150" s="22" t="s">
        <v>676</v>
      </c>
      <c r="C150" s="22" t="s">
        <v>514</v>
      </c>
      <c r="D150" s="41" t="s">
        <v>632</v>
      </c>
      <c r="E150" s="22">
        <v>15</v>
      </c>
      <c r="F150" s="5" t="s">
        <v>68</v>
      </c>
      <c r="G150" s="5" t="s">
        <v>686</v>
      </c>
      <c r="H150" s="22" t="s">
        <v>729</v>
      </c>
      <c r="I150" s="22" t="s">
        <v>85</v>
      </c>
      <c r="J150" s="22" t="s">
        <v>730</v>
      </c>
      <c r="K150" s="22" t="s">
        <v>79</v>
      </c>
      <c r="L150" s="22">
        <v>35</v>
      </c>
      <c r="M150" s="22">
        <v>21.162859999999998</v>
      </c>
      <c r="N150" s="22">
        <v>92.136849999999995</v>
      </c>
      <c r="O150" s="22" t="s">
        <v>260</v>
      </c>
      <c r="P150" s="22">
        <v>8.9499999999999993</v>
      </c>
      <c r="Q150" s="33">
        <v>30.7</v>
      </c>
      <c r="R150" s="22">
        <v>432</v>
      </c>
      <c r="S150" s="22">
        <v>19.5</v>
      </c>
      <c r="T150" s="52">
        <v>40.5</v>
      </c>
      <c r="U150" s="22">
        <v>119</v>
      </c>
      <c r="V150" s="22">
        <v>521</v>
      </c>
      <c r="W150" s="22">
        <v>9600</v>
      </c>
      <c r="X150" s="22">
        <v>20800</v>
      </c>
      <c r="Y150" s="22">
        <v>66.66</v>
      </c>
      <c r="Z150" s="42">
        <v>0.01</v>
      </c>
      <c r="AA150" s="43">
        <v>320</v>
      </c>
      <c r="AB150" s="43">
        <v>3250</v>
      </c>
      <c r="AC150" s="5"/>
      <c r="AD150" s="19"/>
      <c r="AE150" s="5"/>
      <c r="AF150" s="5"/>
      <c r="AG150" s="5"/>
    </row>
    <row r="151" spans="1:33" s="18" customFormat="1" ht="15" hidden="1" customHeight="1" x14ac:dyDescent="0.25">
      <c r="A151" s="22">
        <v>150</v>
      </c>
      <c r="B151" s="22" t="s">
        <v>110</v>
      </c>
      <c r="C151" s="22" t="s">
        <v>515</v>
      </c>
      <c r="D151" s="41" t="s">
        <v>677</v>
      </c>
      <c r="E151" s="38">
        <v>14</v>
      </c>
      <c r="F151" s="38" t="s">
        <v>68</v>
      </c>
      <c r="G151" s="38" t="s">
        <v>731</v>
      </c>
      <c r="H151" s="38" t="s">
        <v>733</v>
      </c>
      <c r="I151" s="38" t="s">
        <v>69</v>
      </c>
      <c r="J151" s="38" t="s">
        <v>230</v>
      </c>
      <c r="K151" s="38" t="s">
        <v>75</v>
      </c>
      <c r="L151" s="38">
        <v>50</v>
      </c>
      <c r="M151" s="38">
        <v>21.16797</v>
      </c>
      <c r="N151" s="38">
        <v>92.142359999999996</v>
      </c>
      <c r="O151" s="22" t="s">
        <v>260</v>
      </c>
      <c r="P151" s="37">
        <v>8.74</v>
      </c>
      <c r="Q151" s="50">
        <v>29.2</v>
      </c>
      <c r="R151" s="37">
        <v>324</v>
      </c>
      <c r="S151" s="37">
        <v>28</v>
      </c>
      <c r="T151" s="51">
        <v>8.92</v>
      </c>
      <c r="U151" s="37">
        <v>45</v>
      </c>
      <c r="V151" s="37">
        <v>207</v>
      </c>
      <c r="W151" s="37">
        <v>900</v>
      </c>
      <c r="X151" s="37">
        <v>29600</v>
      </c>
      <c r="Y151" s="37">
        <v>100</v>
      </c>
      <c r="Z151" s="44">
        <v>1.44E-2</v>
      </c>
      <c r="AA151" s="45">
        <v>200</v>
      </c>
      <c r="AB151" s="45">
        <v>1760</v>
      </c>
      <c r="AC151" s="4"/>
      <c r="AD151" s="8"/>
      <c r="AE151" s="5"/>
      <c r="AF151" s="5"/>
      <c r="AG151" s="5"/>
    </row>
    <row r="152" spans="1:33" s="18" customFormat="1" hidden="1" x14ac:dyDescent="0.25">
      <c r="A152" s="22">
        <v>151</v>
      </c>
      <c r="B152" s="22" t="s">
        <v>110</v>
      </c>
      <c r="C152" s="22" t="s">
        <v>516</v>
      </c>
      <c r="D152" s="41" t="s">
        <v>677</v>
      </c>
      <c r="E152" s="38">
        <v>14</v>
      </c>
      <c r="F152" s="38" t="s">
        <v>68</v>
      </c>
      <c r="G152" s="38" t="s">
        <v>734</v>
      </c>
      <c r="H152" s="38" t="s">
        <v>735</v>
      </c>
      <c r="I152" s="38" t="s">
        <v>69</v>
      </c>
      <c r="J152" s="38" t="s">
        <v>634</v>
      </c>
      <c r="K152" s="38" t="s">
        <v>75</v>
      </c>
      <c r="L152" s="38">
        <v>50</v>
      </c>
      <c r="M152" s="38">
        <v>21.165781599999999</v>
      </c>
      <c r="N152" s="38">
        <v>92.143918999999997</v>
      </c>
      <c r="O152" s="22" t="s">
        <v>260</v>
      </c>
      <c r="P152" s="22">
        <v>8.5500000000000007</v>
      </c>
      <c r="Q152" s="50">
        <v>30</v>
      </c>
      <c r="R152" s="37">
        <v>616</v>
      </c>
      <c r="S152" s="37">
        <v>11.4</v>
      </c>
      <c r="T152" s="51">
        <v>82</v>
      </c>
      <c r="U152" s="37">
        <v>170</v>
      </c>
      <c r="V152" s="37">
        <v>550</v>
      </c>
      <c r="W152" s="37">
        <v>20500</v>
      </c>
      <c r="X152" s="37">
        <v>58600</v>
      </c>
      <c r="Y152" s="37">
        <v>550</v>
      </c>
      <c r="Z152" s="44">
        <v>2.6499999999999999E-2</v>
      </c>
      <c r="AA152" s="45">
        <v>200</v>
      </c>
      <c r="AB152" s="45">
        <v>2480</v>
      </c>
      <c r="AC152" s="4"/>
      <c r="AD152" s="8"/>
      <c r="AE152" s="5"/>
      <c r="AF152" s="5"/>
      <c r="AG152" s="5"/>
    </row>
    <row r="153" spans="1:33" s="18" customFormat="1" hidden="1" x14ac:dyDescent="0.25">
      <c r="A153" s="22">
        <v>152</v>
      </c>
      <c r="B153" s="22" t="s">
        <v>110</v>
      </c>
      <c r="C153" s="22" t="s">
        <v>517</v>
      </c>
      <c r="D153" s="41" t="s">
        <v>677</v>
      </c>
      <c r="E153" s="38">
        <v>14</v>
      </c>
      <c r="F153" s="38" t="s">
        <v>68</v>
      </c>
      <c r="G153" s="38" t="s">
        <v>332</v>
      </c>
      <c r="H153" s="38" t="s">
        <v>739</v>
      </c>
      <c r="I153" s="38" t="s">
        <v>101</v>
      </c>
      <c r="J153" s="38" t="s">
        <v>353</v>
      </c>
      <c r="K153" s="38" t="s">
        <v>75</v>
      </c>
      <c r="L153" s="38">
        <v>50</v>
      </c>
      <c r="M153" s="38">
        <v>21.151692000000001</v>
      </c>
      <c r="N153" s="38">
        <v>92.531456000000006</v>
      </c>
      <c r="O153" s="22" t="s">
        <v>260</v>
      </c>
      <c r="P153" s="50">
        <v>8.2899999999999991</v>
      </c>
      <c r="Q153" s="50">
        <v>30.9</v>
      </c>
      <c r="R153" s="37">
        <v>926</v>
      </c>
      <c r="S153" s="37">
        <v>20</v>
      </c>
      <c r="T153" s="51">
        <v>55.8</v>
      </c>
      <c r="U153" s="37">
        <v>145</v>
      </c>
      <c r="V153" s="37">
        <v>866</v>
      </c>
      <c r="W153" s="37">
        <v>4000</v>
      </c>
      <c r="X153" s="37">
        <v>9600</v>
      </c>
      <c r="Y153" s="50">
        <v>550</v>
      </c>
      <c r="Z153" s="44">
        <v>1.21E-2</v>
      </c>
      <c r="AA153" s="45">
        <v>160</v>
      </c>
      <c r="AB153" s="45">
        <v>2310</v>
      </c>
      <c r="AC153" s="4"/>
      <c r="AD153" s="8"/>
      <c r="AE153" s="5"/>
      <c r="AF153" s="5"/>
      <c r="AG153" s="5"/>
    </row>
    <row r="154" spans="1:33" s="18" customFormat="1" hidden="1" x14ac:dyDescent="0.25">
      <c r="A154" s="22">
        <v>153</v>
      </c>
      <c r="B154" s="22" t="s">
        <v>110</v>
      </c>
      <c r="C154" s="22" t="s">
        <v>518</v>
      </c>
      <c r="D154" s="41" t="s">
        <v>677</v>
      </c>
      <c r="E154" s="38">
        <v>14</v>
      </c>
      <c r="F154" s="38" t="s">
        <v>68</v>
      </c>
      <c r="G154" s="38" t="s">
        <v>736</v>
      </c>
      <c r="H154" s="38" t="s">
        <v>737</v>
      </c>
      <c r="I154" s="38" t="s">
        <v>85</v>
      </c>
      <c r="J154" s="38" t="s">
        <v>231</v>
      </c>
      <c r="K154" s="38" t="s">
        <v>75</v>
      </c>
      <c r="L154" s="38">
        <v>50</v>
      </c>
      <c r="M154" s="38">
        <v>21.166399999999999</v>
      </c>
      <c r="N154" s="38">
        <v>92.140690000000006</v>
      </c>
      <c r="O154" s="22" t="s">
        <v>260</v>
      </c>
      <c r="P154" s="50">
        <v>8.5299999999999994</v>
      </c>
      <c r="Q154" s="50">
        <v>27.7</v>
      </c>
      <c r="R154" s="37">
        <v>240</v>
      </c>
      <c r="S154" s="37">
        <v>5.97</v>
      </c>
      <c r="T154" s="51">
        <v>9.2200000000000006</v>
      </c>
      <c r="U154" s="37">
        <v>80</v>
      </c>
      <c r="V154" s="37">
        <v>155</v>
      </c>
      <c r="W154" s="37">
        <v>800</v>
      </c>
      <c r="X154" s="37">
        <v>19000</v>
      </c>
      <c r="Y154" s="50">
        <v>20</v>
      </c>
      <c r="Z154" s="44">
        <v>6.4999999999999997E-3</v>
      </c>
      <c r="AA154" s="45">
        <v>160</v>
      </c>
      <c r="AB154" s="45">
        <v>510</v>
      </c>
      <c r="AC154" s="4"/>
      <c r="AD154" s="8"/>
      <c r="AE154" s="5"/>
      <c r="AF154" s="5"/>
      <c r="AG154" s="5"/>
    </row>
    <row r="155" spans="1:33" s="18" customFormat="1" hidden="1" x14ac:dyDescent="0.25">
      <c r="A155" s="22">
        <v>154</v>
      </c>
      <c r="B155" s="22" t="s">
        <v>110</v>
      </c>
      <c r="C155" s="22" t="s">
        <v>519</v>
      </c>
      <c r="D155" s="41" t="s">
        <v>677</v>
      </c>
      <c r="E155" s="22">
        <v>14</v>
      </c>
      <c r="F155" s="22" t="s">
        <v>68</v>
      </c>
      <c r="G155" s="22" t="s">
        <v>732</v>
      </c>
      <c r="H155" s="22" t="s">
        <v>738</v>
      </c>
      <c r="I155" s="22" t="s">
        <v>77</v>
      </c>
      <c r="J155" s="22" t="s">
        <v>78</v>
      </c>
      <c r="K155" s="22" t="s">
        <v>75</v>
      </c>
      <c r="L155" s="22">
        <v>55</v>
      </c>
      <c r="M155" s="22">
        <v>21.170480000000001</v>
      </c>
      <c r="N155" s="22">
        <v>92.147220000000004</v>
      </c>
      <c r="O155" s="22" t="s">
        <v>260</v>
      </c>
      <c r="P155" s="33">
        <v>6.89</v>
      </c>
      <c r="Q155" s="33">
        <v>28</v>
      </c>
      <c r="R155" s="22">
        <v>145</v>
      </c>
      <c r="S155" s="22">
        <v>45.9</v>
      </c>
      <c r="T155" s="52">
        <v>10.82</v>
      </c>
      <c r="U155" s="22">
        <v>42</v>
      </c>
      <c r="V155" s="22">
        <v>170</v>
      </c>
      <c r="W155" s="22">
        <v>10800</v>
      </c>
      <c r="X155" s="22">
        <v>20600</v>
      </c>
      <c r="Y155" s="22">
        <v>40</v>
      </c>
      <c r="Z155" s="42">
        <v>8.2000000000000007E-3</v>
      </c>
      <c r="AA155" s="43">
        <v>120</v>
      </c>
      <c r="AB155" s="43">
        <v>1090</v>
      </c>
      <c r="AC155" s="5"/>
      <c r="AD155" s="19"/>
      <c r="AE155" s="5"/>
      <c r="AF155" s="5"/>
      <c r="AG155" s="5"/>
    </row>
    <row r="157" spans="1:33" x14ac:dyDescent="0.25">
      <c r="P157" s="29"/>
    </row>
  </sheetData>
  <autoFilter ref="A3:AG155">
    <filterColumn colId="10">
      <filters>
        <filter val="Anarobic Legone"/>
        <filter val="Biological Process"/>
      </filters>
    </filterColumn>
  </autoFilter>
  <conditionalFormatting sqref="P1:P1048576">
    <cfRule type="colorScale" priority="12">
      <colorScale>
        <cfvo type="num" val="9"/>
        <cfvo type="num" val="9.01"/>
        <color rgb="FF92D050"/>
        <color rgb="FFFF0000"/>
      </colorScale>
    </cfRule>
  </conditionalFormatting>
  <conditionalFormatting sqref="P58:P75 Q1:Q1048576 U1:U1048576">
    <cfRule type="colorScale" priority="11">
      <colorScale>
        <cfvo type="num" val="30"/>
        <cfvo type="num" val="30.01"/>
        <color rgb="FF92D050"/>
        <color rgb="FFFF0000"/>
      </colorScale>
    </cfRule>
  </conditionalFormatting>
  <conditionalFormatting sqref="S1:S1048576">
    <cfRule type="colorScale" priority="10">
      <colorScale>
        <cfvo type="num" val="50"/>
        <cfvo type="num" val="50.01"/>
        <color rgb="FF92D050"/>
        <color rgb="FFFF0000"/>
      </colorScale>
    </cfRule>
  </conditionalFormatting>
  <conditionalFormatting sqref="T1:T1048576">
    <cfRule type="colorScale" priority="9">
      <colorScale>
        <cfvo type="num" val="15"/>
        <cfvo type="num" val="15.01"/>
        <color rgb="FF92D050"/>
        <color rgb="FFFF0000"/>
      </colorScale>
    </cfRule>
  </conditionalFormatting>
  <conditionalFormatting sqref="W1:X1048576">
    <cfRule type="colorScale" priority="7">
      <colorScale>
        <cfvo type="num" val="1000"/>
        <cfvo type="num" val="1001"/>
        <color rgb="FF92D050"/>
        <color rgb="FFFF0000"/>
      </colorScale>
    </cfRule>
  </conditionalFormatting>
  <conditionalFormatting sqref="Y1:Y1048576">
    <cfRule type="colorScale" priority="6">
      <colorScale>
        <cfvo type="num" val="100"/>
        <cfvo type="num" val="101"/>
        <color rgb="FF92D050"/>
        <color rgb="FFFF0000"/>
      </colorScale>
    </cfRule>
  </conditionalFormatting>
  <conditionalFormatting sqref="P4:P155">
    <cfRule type="colorScale" priority="5">
      <colorScale>
        <cfvo type="num" val="9"/>
        <cfvo type="num" val="9.1"/>
        <color rgb="FF92D050"/>
        <color rgb="FFFF0000"/>
      </colorScale>
    </cfRule>
  </conditionalFormatting>
  <conditionalFormatting sqref="AA4:AA155">
    <cfRule type="colorScale" priority="4">
      <colorScale>
        <cfvo type="num" val="10"/>
        <cfvo type="num" val="11"/>
        <color rgb="FF00B050"/>
        <color rgb="FFFF0000"/>
      </colorScale>
    </cfRule>
  </conditionalFormatting>
  <conditionalFormatting sqref="V1:V1048576">
    <cfRule type="cellIs" dxfId="0" priority="1" operator="lessThan">
      <formula>125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Overall</vt:lpstr>
      <vt:lpstr>Non Functional FSTPs</vt:lpstr>
      <vt:lpstr>Analysis Data (Round 08-2025)</vt:lpstr>
      <vt:lpstr>Comparision with Previous round</vt:lpstr>
      <vt:lpstr>Technologywise data comparision</vt:lpstr>
      <vt:lpstr>Sheet2</vt:lpstr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Shahidul Islam</dc:creator>
  <cp:lastModifiedBy>HCMP-WASH-JAFAR</cp:lastModifiedBy>
  <cp:lastPrinted>2024-04-03T04:35:58Z</cp:lastPrinted>
  <dcterms:created xsi:type="dcterms:W3CDTF">2022-02-24T06:38:04Z</dcterms:created>
  <dcterms:modified xsi:type="dcterms:W3CDTF">2026-07-13T10:17:06Z</dcterms:modified>
</cp:coreProperties>
</file>