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tnath\Downloads\MRF Data 2nd Round\"/>
    </mc:Choice>
  </mc:AlternateContent>
  <xr:revisionPtr revIDLastSave="0" documentId="13_ncr:1_{800EC4BF-C66C-41FB-87DF-D1D1CC94F279}" xr6:coauthVersionLast="47" xr6:coauthVersionMax="47" xr10:uidLastSave="{00000000-0000-0000-0000-000000000000}"/>
  <bookViews>
    <workbookView xWindow="-110" yWindow="-110" windowWidth="19420" windowHeight="11500" firstSheet="3" activeTab="4" xr2:uid="{00000000-000D-0000-FFFF-FFFF00000000}"/>
  </bookViews>
  <sheets>
    <sheet name="Dropdown" sheetId="2" state="hidden" r:id="rId1"/>
    <sheet name="Sheet4" sheetId="23" state="hidden" r:id="rId2"/>
    <sheet name="Sheet2" sheetId="21" state="hidden" r:id="rId3"/>
    <sheet name="Summary" sheetId="22" r:id="rId4"/>
    <sheet name="MRF Data Dec 2023_GPS" sheetId="19" r:id="rId5"/>
    <sheet name="MRF Location" sheetId="26" state="hidden" r:id="rId6"/>
  </sheets>
  <externalReferences>
    <externalReference r:id="rId7"/>
  </externalReferences>
  <definedNames>
    <definedName name="_xlnm._FilterDatabase" localSheetId="4" hidden="1">'MRF Data Dec 2023_GPS'!$A$4:$AS$110</definedName>
    <definedName name="_xlnm._FilterDatabase" localSheetId="5" hidden="1">'MRF Location'!$A$1:$BV$109</definedName>
    <definedName name="_xlnm._FilterDatabase" localSheetId="3" hidden="1">Summary!$B$4:$S$38</definedName>
    <definedName name="pop_UNHCR" localSheetId="4">#REF!</definedName>
    <definedName name="pop_UNHCR" localSheetId="3">#REF!</definedName>
    <definedName name="pop_UNHCR">#REF!</definedName>
  </definedNames>
  <calcPr calcId="191029"/>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3" i="22" l="1"/>
  <c r="P43" i="22"/>
  <c r="O43" i="22"/>
  <c r="N40" i="22"/>
  <c r="M8" i="22"/>
  <c r="M15" i="22"/>
  <c r="M18" i="22"/>
  <c r="M23" i="22"/>
  <c r="M31" i="22"/>
  <c r="L6" i="22"/>
  <c r="L7" i="22"/>
  <c r="L8" i="22"/>
  <c r="L9" i="22"/>
  <c r="L10" i="22"/>
  <c r="L11" i="22"/>
  <c r="L12" i="22"/>
  <c r="L13" i="22"/>
  <c r="L14" i="22"/>
  <c r="L15" i="22"/>
  <c r="L16" i="22"/>
  <c r="L17" i="22"/>
  <c r="L18" i="22"/>
  <c r="L19" i="22"/>
  <c r="L20" i="22"/>
  <c r="L21" i="22"/>
  <c r="L22" i="22"/>
  <c r="L23" i="22"/>
  <c r="L24" i="22"/>
  <c r="L25" i="22"/>
  <c r="L26" i="22"/>
  <c r="L27" i="22"/>
  <c r="L28" i="22"/>
  <c r="L29" i="22"/>
  <c r="L30" i="22"/>
  <c r="L31" i="22"/>
  <c r="L32" i="22"/>
  <c r="L33" i="22"/>
  <c r="L34" i="22"/>
  <c r="L35" i="22"/>
  <c r="L36" i="22"/>
  <c r="L37" i="22"/>
  <c r="J6" i="22"/>
  <c r="M6" i="22" s="1"/>
  <c r="J7" i="22"/>
  <c r="M7" i="22" s="1"/>
  <c r="J8" i="22"/>
  <c r="J9" i="22"/>
  <c r="M9" i="22" s="1"/>
  <c r="J10" i="22"/>
  <c r="M10" i="22" s="1"/>
  <c r="J11" i="22"/>
  <c r="J12" i="22"/>
  <c r="M12" i="22" s="1"/>
  <c r="J13" i="22"/>
  <c r="M13" i="22" s="1"/>
  <c r="J14" i="22"/>
  <c r="M14" i="22" s="1"/>
  <c r="J15" i="22"/>
  <c r="J16" i="22"/>
  <c r="M16" i="22" s="1"/>
  <c r="J17" i="22"/>
  <c r="J18" i="22"/>
  <c r="J19" i="22"/>
  <c r="M19" i="22" s="1"/>
  <c r="J20" i="22"/>
  <c r="M20" i="22" s="1"/>
  <c r="J21" i="22"/>
  <c r="J22" i="22"/>
  <c r="M22" i="22" s="1"/>
  <c r="J23" i="22"/>
  <c r="J24" i="22"/>
  <c r="M24" i="22" s="1"/>
  <c r="J25" i="22"/>
  <c r="M25" i="22" s="1"/>
  <c r="J26" i="22"/>
  <c r="M26" i="22" s="1"/>
  <c r="J27" i="22"/>
  <c r="M27" i="22" s="1"/>
  <c r="J28" i="22"/>
  <c r="J29" i="22"/>
  <c r="M29" i="22" s="1"/>
  <c r="J30" i="22"/>
  <c r="M30" i="22" s="1"/>
  <c r="J31" i="22"/>
  <c r="J32" i="22"/>
  <c r="J33" i="22"/>
  <c r="M33" i="22" s="1"/>
  <c r="J34" i="22"/>
  <c r="M34" i="22" s="1"/>
  <c r="J35" i="22"/>
  <c r="J36" i="22"/>
  <c r="J37" i="22"/>
  <c r="J5" i="22"/>
  <c r="K33" i="22"/>
  <c r="G38" i="22"/>
  <c r="H38" i="22"/>
  <c r="I38" i="22"/>
  <c r="F38" i="22"/>
  <c r="S38" i="22" l="1"/>
  <c r="R38" i="22"/>
  <c r="Q38" i="22"/>
  <c r="P38" i="22"/>
  <c r="O38" i="22"/>
  <c r="N38" i="22"/>
  <c r="E38" i="22"/>
  <c r="K37" i="22"/>
  <c r="K36" i="22"/>
  <c r="K35" i="22"/>
  <c r="K32" i="22"/>
  <c r="K29" i="22"/>
  <c r="K28" i="22"/>
  <c r="K27" i="22"/>
  <c r="K26" i="22"/>
  <c r="K25" i="22"/>
  <c r="K23" i="22"/>
  <c r="K21" i="22"/>
  <c r="K19" i="22"/>
  <c r="K17" i="22"/>
  <c r="K16" i="22"/>
  <c r="K15" i="22"/>
  <c r="K13" i="22"/>
  <c r="K11" i="22"/>
  <c r="K10" i="22"/>
  <c r="K9" i="22"/>
  <c r="K8" i="22"/>
  <c r="K7" i="22"/>
  <c r="L5" i="22"/>
  <c r="M5" i="22" s="1"/>
  <c r="K12" i="22" l="1"/>
  <c r="J38" i="22"/>
  <c r="H43" i="22" s="1"/>
  <c r="K14" i="22"/>
  <c r="L38" i="22"/>
  <c r="D43" i="22" s="1"/>
  <c r="K20" i="22"/>
  <c r="K24" i="22"/>
  <c r="N39" i="22"/>
  <c r="O39" i="22"/>
  <c r="P39" i="22"/>
  <c r="K30" i="22"/>
  <c r="K34" i="22"/>
  <c r="K5" i="22"/>
  <c r="K18" i="22"/>
  <c r="K22" i="22"/>
  <c r="K31" i="22"/>
  <c r="K6" i="22"/>
  <c r="I43" i="22" l="1"/>
  <c r="C43" i="22"/>
  <c r="G43" i="22"/>
  <c r="M38" i="22"/>
  <c r="L43" i="22" s="1"/>
  <c r="K43" i="22" s="1"/>
  <c r="K38" i="22"/>
  <c r="R106" i="19" l="1"/>
  <c r="R95" i="19"/>
  <c r="R94" i="19"/>
  <c r="R93" i="19"/>
  <c r="R92" i="19"/>
  <c r="R91" i="19"/>
  <c r="R90" i="19"/>
  <c r="R89" i="19"/>
  <c r="R88" i="19"/>
  <c r="R87" i="19"/>
  <c r="R86" i="19"/>
  <c r="R85" i="19"/>
  <c r="R84" i="19"/>
  <c r="R83" i="19"/>
  <c r="R82" i="19"/>
  <c r="R81" i="19"/>
  <c r="AL76" i="19"/>
  <c r="U37"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tc={662E35CD-B5AF-42E1-9B2C-A8268653C1B6}</author>
  </authors>
  <commentList>
    <comment ref="E31"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Same 47 Volunteers working from Camp 16 (D3) for this dumping site</t>
      </text>
    </comment>
  </commentList>
</comments>
</file>

<file path=xl/sharedStrings.xml><?xml version="1.0" encoding="utf-8"?>
<sst xmlns="http://schemas.openxmlformats.org/spreadsheetml/2006/main" count="2878" uniqueCount="583">
  <si>
    <t>Material Recovery Facility (MRF)</t>
  </si>
  <si>
    <t>Organization Name</t>
  </si>
  <si>
    <t>Type of Facilities</t>
  </si>
  <si>
    <t>Camp Name</t>
  </si>
  <si>
    <t>Block Name</t>
  </si>
  <si>
    <t>Phone</t>
  </si>
  <si>
    <t>Latitude
(Decimal Degrees)</t>
  </si>
  <si>
    <t>Longitude 
(Decimal Degrees)</t>
  </si>
  <si>
    <t>Upcycling Center</t>
  </si>
  <si>
    <t>Others  (Please specify in next column)</t>
  </si>
  <si>
    <t>Coverage of MRF
(where is waste received from?)
Camp and block names</t>
  </si>
  <si>
    <t>Maximum capacity of MRF:
# of HHs</t>
  </si>
  <si>
    <t># of HHs currently under coverage by MRF</t>
  </si>
  <si>
    <t># of people currently under coverage by MRF</t>
  </si>
  <si>
    <t>Maximum capacity of MRF:
# of people</t>
  </si>
  <si>
    <t>Area / footprint (m2)</t>
  </si>
  <si>
    <t>Focal person of the facility: Name</t>
  </si>
  <si>
    <t>Composting facility (only organics)</t>
  </si>
  <si>
    <t>Plastic recycling facility</t>
  </si>
  <si>
    <t>Date</t>
  </si>
  <si>
    <t>Type of composting method</t>
  </si>
  <si>
    <t>Type of Composting method</t>
  </si>
  <si>
    <t>Pit composting</t>
  </si>
  <si>
    <t>Barrel composting</t>
  </si>
  <si>
    <t>Vermicomposting</t>
  </si>
  <si>
    <t>Windrow composting</t>
  </si>
  <si>
    <t>Box composting</t>
  </si>
  <si>
    <t>Combination of above types (Please specify in next column)</t>
  </si>
  <si>
    <t>Recyclables</t>
  </si>
  <si>
    <t>Composting</t>
  </si>
  <si>
    <t>Usage of compost:
where does the compost go?</t>
  </si>
  <si>
    <t>Residual waste</t>
  </si>
  <si>
    <t>Is the residual waste brought to landfill at camp 20Ext.? (Y/N)</t>
  </si>
  <si>
    <t>Waste collection</t>
  </si>
  <si>
    <t>Is the waste collected from HHs (door-to-door) or from communal waste points?</t>
  </si>
  <si>
    <t>How many days per week is the waste collected?</t>
  </si>
  <si>
    <t>Dumping point</t>
  </si>
  <si>
    <t>Maximum capacity of MRF</t>
  </si>
  <si>
    <t>Household collection</t>
  </si>
  <si>
    <t>Communal collection</t>
  </si>
  <si>
    <t>Frequency of collection</t>
  </si>
  <si>
    <t>Y/N</t>
  </si>
  <si>
    <t>Yes</t>
  </si>
  <si>
    <t>No</t>
  </si>
  <si>
    <t>If No, where does the residual waste go?</t>
  </si>
  <si>
    <t>Quantity of waste collected per month</t>
  </si>
  <si>
    <t>Is the facility currently operational? (Y/N)</t>
  </si>
  <si>
    <t>Is the waste segregated at source (organics / inorganics)? (Y/N)</t>
  </si>
  <si>
    <t xml:space="preserve">January </t>
  </si>
  <si>
    <t>February</t>
  </si>
  <si>
    <t>March</t>
  </si>
  <si>
    <t>April</t>
  </si>
  <si>
    <t>May</t>
  </si>
  <si>
    <t>June</t>
  </si>
  <si>
    <t>July</t>
  </si>
  <si>
    <t>August</t>
  </si>
  <si>
    <t>September</t>
  </si>
  <si>
    <t>October</t>
  </si>
  <si>
    <t>November</t>
  </si>
  <si>
    <t>December</t>
  </si>
  <si>
    <t>Month</t>
  </si>
  <si>
    <t>Camp 01E</t>
  </si>
  <si>
    <t>Camp 02E</t>
  </si>
  <si>
    <t>Camp 01W</t>
  </si>
  <si>
    <t>Camp 03</t>
  </si>
  <si>
    <t>Camp 04</t>
  </si>
  <si>
    <t>Camp 04 Ext</t>
  </si>
  <si>
    <t>Camp 05</t>
  </si>
  <si>
    <t>Camp 06</t>
  </si>
  <si>
    <t>Camp 07</t>
  </si>
  <si>
    <t>Camp 09</t>
  </si>
  <si>
    <t>Camp 10</t>
  </si>
  <si>
    <t>Camp 11</t>
  </si>
  <si>
    <t>Camp 12</t>
  </si>
  <si>
    <t>Camp 13</t>
  </si>
  <si>
    <t>Camp 14</t>
  </si>
  <si>
    <t>Camp 15</t>
  </si>
  <si>
    <t>Camp 16</t>
  </si>
  <si>
    <t>Camp 08E</t>
  </si>
  <si>
    <t>Camp 08W</t>
  </si>
  <si>
    <t>Camp 17</t>
  </si>
  <si>
    <t>Camp 18</t>
  </si>
  <si>
    <t>Camp 19</t>
  </si>
  <si>
    <t>Camp 20</t>
  </si>
  <si>
    <t>Camp 21</t>
  </si>
  <si>
    <t>Camp 22</t>
  </si>
  <si>
    <t>Camp 24</t>
  </si>
  <si>
    <t>Camp 25</t>
  </si>
  <si>
    <t>Camp 26</t>
  </si>
  <si>
    <t>Camp 27</t>
  </si>
  <si>
    <t>Camp 20 Ext</t>
  </si>
  <si>
    <t>Camp KRC</t>
  </si>
  <si>
    <t>Camp NRC</t>
  </si>
  <si>
    <t>How large is this area? (m2)</t>
  </si>
  <si>
    <r>
      <t xml:space="preserve">Amount of </t>
    </r>
    <r>
      <rPr>
        <b/>
        <sz val="12"/>
        <rFont val="Calibri"/>
        <family val="2"/>
        <scheme val="minor"/>
      </rPr>
      <t>organic</t>
    </r>
    <r>
      <rPr>
        <sz val="12"/>
        <rFont val="Calibri"/>
        <family val="2"/>
        <scheme val="minor"/>
      </rPr>
      <t xml:space="preserve"> waste collected
(kg/month)</t>
    </r>
  </si>
  <si>
    <r>
      <t xml:space="preserve">Amount of </t>
    </r>
    <r>
      <rPr>
        <b/>
        <sz val="12"/>
        <rFont val="Calibri"/>
        <family val="2"/>
        <scheme val="minor"/>
      </rPr>
      <t>recyclable</t>
    </r>
    <r>
      <rPr>
        <sz val="12"/>
        <rFont val="Calibri"/>
        <family val="2"/>
        <scheme val="minor"/>
      </rPr>
      <t xml:space="preserve"> waste collected
(kg/month)</t>
    </r>
  </si>
  <si>
    <r>
      <t xml:space="preserve">Amount of </t>
    </r>
    <r>
      <rPr>
        <b/>
        <sz val="12"/>
        <rFont val="Calibri"/>
        <family val="2"/>
        <scheme val="minor"/>
      </rPr>
      <t>residual</t>
    </r>
    <r>
      <rPr>
        <sz val="12"/>
        <rFont val="Calibri"/>
        <family val="2"/>
        <scheme val="minor"/>
      </rPr>
      <t xml:space="preserve"> waste collected
(kg/month)</t>
    </r>
  </si>
  <si>
    <r>
      <t xml:space="preserve">Amount of </t>
    </r>
    <r>
      <rPr>
        <b/>
        <sz val="12"/>
        <rFont val="Calibri"/>
        <family val="2"/>
        <scheme val="minor"/>
      </rPr>
      <t>recyclables</t>
    </r>
    <r>
      <rPr>
        <sz val="12"/>
        <rFont val="Calibri"/>
        <family val="2"/>
        <scheme val="minor"/>
      </rPr>
      <t xml:space="preserve"> sold (or given for free) to scrap dealers
(kg/month)</t>
    </r>
  </si>
  <si>
    <r>
      <t xml:space="preserve">Amount of </t>
    </r>
    <r>
      <rPr>
        <b/>
        <sz val="12"/>
        <rFont val="Calibri"/>
        <family val="2"/>
        <scheme val="minor"/>
      </rPr>
      <t>compost</t>
    </r>
    <r>
      <rPr>
        <sz val="12"/>
        <rFont val="Calibri"/>
        <family val="2"/>
        <scheme val="minor"/>
      </rPr>
      <t xml:space="preserve"> produced per month
(kg/month)</t>
    </r>
  </si>
  <si>
    <r>
      <t xml:space="preserve">Amount of </t>
    </r>
    <r>
      <rPr>
        <b/>
        <sz val="12"/>
        <rFont val="Calibri"/>
        <family val="2"/>
        <scheme val="minor"/>
      </rPr>
      <t>plastic bags</t>
    </r>
    <r>
      <rPr>
        <sz val="12"/>
        <rFont val="Calibri"/>
        <family val="2"/>
        <scheme val="minor"/>
      </rPr>
      <t xml:space="preserve"> transferred to the camp recycling units plants (kg/month)</t>
    </r>
  </si>
  <si>
    <t>Final comments</t>
  </si>
  <si>
    <r>
      <rPr>
        <u/>
        <sz val="12"/>
        <rFont val="Calibri"/>
        <family val="2"/>
        <scheme val="minor"/>
      </rPr>
      <t>Emergency land</t>
    </r>
    <r>
      <rPr>
        <sz val="12"/>
        <rFont val="Calibri"/>
        <family val="2"/>
        <scheme val="minor"/>
      </rPr>
      <t>: Is there a surrounding space to temporarily store debris waste during emergency events? (Y/N)</t>
    </r>
  </si>
  <si>
    <t>Sub-Block Name</t>
  </si>
  <si>
    <t>Basic information of Facility/MRF</t>
  </si>
  <si>
    <t>Facility/MRF Location</t>
  </si>
  <si>
    <t>Facility/MRF coverage</t>
  </si>
  <si>
    <t>Segregation site for drainage waste</t>
  </si>
  <si>
    <t>Type of SWM Facility</t>
  </si>
  <si>
    <t>Number of volunteers / CFWs working on waste collection/segregation and the running of the facility</t>
  </si>
  <si>
    <t>N/A</t>
  </si>
  <si>
    <r>
      <t xml:space="preserve">Amount of </t>
    </r>
    <r>
      <rPr>
        <b/>
        <sz val="12"/>
        <rFont val="Calibri"/>
        <family val="2"/>
        <scheme val="minor"/>
      </rPr>
      <t>domestic waste</t>
    </r>
    <r>
      <rPr>
        <sz val="12"/>
        <rFont val="Calibri"/>
        <family val="2"/>
        <scheme val="minor"/>
      </rPr>
      <t xml:space="preserve"> collected (kg/month)</t>
    </r>
  </si>
  <si>
    <r>
      <t xml:space="preserve">Amount of </t>
    </r>
    <r>
      <rPr>
        <b/>
        <sz val="12"/>
        <rFont val="Calibri"/>
        <family val="2"/>
        <scheme val="minor"/>
      </rPr>
      <t>drainage waste</t>
    </r>
    <r>
      <rPr>
        <sz val="12"/>
        <rFont val="Calibri"/>
        <family val="2"/>
        <scheme val="minor"/>
      </rPr>
      <t xml:space="preserve"> collected (kg/month)</t>
    </r>
  </si>
  <si>
    <r>
      <t xml:space="preserve">Amount of </t>
    </r>
    <r>
      <rPr>
        <b/>
        <sz val="12"/>
        <rFont val="Calibri"/>
        <family val="2"/>
        <scheme val="minor"/>
      </rPr>
      <t xml:space="preserve"> other source waste</t>
    </r>
    <r>
      <rPr>
        <sz val="12"/>
        <rFont val="Calibri"/>
        <family val="2"/>
        <scheme val="minor"/>
      </rPr>
      <t xml:space="preserve"> collected (kg/month)</t>
    </r>
  </si>
  <si>
    <t xml:space="preserve">Both </t>
  </si>
  <si>
    <t>Email</t>
  </si>
  <si>
    <r>
      <t xml:space="preserve">Scrap dealers are engaged and collecting recyclables regularly. </t>
    </r>
    <r>
      <rPr>
        <b/>
        <sz val="12"/>
        <color theme="0"/>
        <rFont val="Calibri"/>
        <family val="2"/>
        <scheme val="minor"/>
      </rPr>
      <t>(Yes or NO)</t>
    </r>
  </si>
  <si>
    <r>
      <t xml:space="preserve">Has the </t>
    </r>
    <r>
      <rPr>
        <b/>
        <sz val="12"/>
        <rFont val="Calibri"/>
        <family val="2"/>
        <scheme val="minor"/>
      </rPr>
      <t>compost quality been tested</t>
    </r>
  </si>
  <si>
    <t>Compost Quality Test</t>
  </si>
  <si>
    <t>How much compost you have distributed (kg/month)</t>
  </si>
  <si>
    <t>Currently Stored amount of leftover compost (kg)</t>
  </si>
  <si>
    <t>Quantity of waste recovered</t>
  </si>
  <si>
    <t xml:space="preserve">How much residual waste do you have stored, approximately (kg/month)? </t>
  </si>
  <si>
    <t>If combined methods, Please specify</t>
  </si>
  <si>
    <r>
      <t>Specify the name of "</t>
    </r>
    <r>
      <rPr>
        <b/>
        <sz val="12"/>
        <rFont val="Calibri"/>
        <family val="2"/>
        <scheme val="minor"/>
      </rPr>
      <t>other sources</t>
    </r>
    <r>
      <rPr>
        <sz val="12"/>
        <rFont val="Calibri"/>
        <family val="2"/>
        <scheme val="minor"/>
      </rPr>
      <t>" (like: Markets, cleaning operations, other sector activities, etc.)</t>
    </r>
  </si>
  <si>
    <t>Data collection of Solid Waste Management (SWM) facilities in Rohingya camps, by WASH Sector, December 2022</t>
  </si>
  <si>
    <t>Camp 02W</t>
  </si>
  <si>
    <t>ANANDO</t>
  </si>
  <si>
    <t>Chuton Dautta</t>
  </si>
  <si>
    <t>01821740707</t>
  </si>
  <si>
    <t>chuton.washanando@gmail.com</t>
  </si>
  <si>
    <t>D</t>
  </si>
  <si>
    <t>D3</t>
  </si>
  <si>
    <t>Camp-24, Block-(A,B,C,D,E)</t>
  </si>
  <si>
    <t xml:space="preserve">Box &amp; Barrel both composting </t>
  </si>
  <si>
    <t>Benificary FDMN &amp; Host Community Home Base Garden, Crops field.</t>
  </si>
  <si>
    <t>Market, Road Cleaning Operation</t>
  </si>
  <si>
    <t>Md. Saddam Hossain</t>
  </si>
  <si>
    <t>saddam.anando.whh@gmail.com</t>
  </si>
  <si>
    <t>A</t>
  </si>
  <si>
    <t>Host Community Area</t>
  </si>
  <si>
    <t xml:space="preserve">Camp-27 ( A &amp; C) </t>
  </si>
  <si>
    <t>ACF</t>
  </si>
  <si>
    <t>Harun-Ur-Rashid</t>
  </si>
  <si>
    <t>washfsmspo-em@bd-actionagainsthunger.org</t>
  </si>
  <si>
    <t>D-5</t>
  </si>
  <si>
    <t>Camp-11: block B,D</t>
  </si>
  <si>
    <t>Rohingya and Host community for homestate gardening/ Vegetation</t>
  </si>
  <si>
    <t>Dumped at different place in block</t>
  </si>
  <si>
    <t>Market, Mobile shop,Sourroundings,Street food shop</t>
  </si>
  <si>
    <t>E</t>
  </si>
  <si>
    <t>E-3</t>
  </si>
  <si>
    <t>Camp-11: block A,E</t>
  </si>
  <si>
    <t>F</t>
  </si>
  <si>
    <t>E-12</t>
  </si>
  <si>
    <t>21. 182991</t>
  </si>
  <si>
    <t>92. 153829</t>
  </si>
  <si>
    <t>Camp-11: block F</t>
  </si>
  <si>
    <t>C</t>
  </si>
  <si>
    <t>C-15</t>
  </si>
  <si>
    <t>Camp-11: block C</t>
  </si>
  <si>
    <t>BRAC</t>
  </si>
  <si>
    <t>Md. Rokibul Islam Rabby</t>
  </si>
  <si>
    <t>01844 530190</t>
  </si>
  <si>
    <t>islamrabbi952@gmail.com</t>
  </si>
  <si>
    <t>B</t>
  </si>
  <si>
    <t>Camp 01E: 3 Blocks ( A, B, C , D)</t>
  </si>
  <si>
    <t>SMS, Agriculture &amp; other  stakeholders</t>
  </si>
  <si>
    <t>Cleaning campaigns, market etc.</t>
  </si>
  <si>
    <t>MD. Saiful Islam</t>
  </si>
  <si>
    <t>01844 530189</t>
  </si>
  <si>
    <t>saifulbdx@gmail.com</t>
  </si>
  <si>
    <t>Camp 01W: 5 Blocks (A, C, D, E, F)</t>
  </si>
  <si>
    <t>Camp 02E:  All Blocks (A, B, C, D, E)</t>
  </si>
  <si>
    <t>Camp 04Ex: All Blocks (A, B, C, D, E, F, H, I)</t>
  </si>
  <si>
    <t>Camp-03 All Blocks (A, B, C, D, E, F, G)</t>
  </si>
  <si>
    <t>SMS, CIC, FSL, beneficiaries  &amp; other  stakeholders in Cox's bazar as well as Bhasanchar</t>
  </si>
  <si>
    <t>Camp 21: All Blocks (A, B, C, D, E)</t>
  </si>
  <si>
    <t xml:space="preserve">Ala Uddin </t>
  </si>
  <si>
    <t>+881839648626</t>
  </si>
  <si>
    <t>alauddin.ing@brac.net</t>
  </si>
  <si>
    <t>F40</t>
  </si>
  <si>
    <t>Camp 10: E Block</t>
  </si>
  <si>
    <t xml:space="preserve">Compost distributed among camp communities </t>
  </si>
  <si>
    <t>F17</t>
  </si>
  <si>
    <t>Camp 10: C Block</t>
  </si>
  <si>
    <t>F33</t>
  </si>
  <si>
    <t>Camp 10 : F Block</t>
  </si>
  <si>
    <t>F31</t>
  </si>
  <si>
    <t>Camp 10 : D,F  Block</t>
  </si>
  <si>
    <t>F27</t>
  </si>
  <si>
    <t>Camp 10 : C Block</t>
  </si>
  <si>
    <t>Shaif Nabi</t>
  </si>
  <si>
    <t>01847456417</t>
  </si>
  <si>
    <t>shaif.nabi@brac.net</t>
  </si>
  <si>
    <t>A-3</t>
  </si>
  <si>
    <t>Camp 14, Blocks-A,B</t>
  </si>
  <si>
    <t>DAE &amp; Others</t>
  </si>
  <si>
    <t>NO</t>
  </si>
  <si>
    <t>YES</t>
  </si>
  <si>
    <t>01847456418</t>
  </si>
  <si>
    <t>D-2</t>
  </si>
  <si>
    <t>Camp-14,Blocks-C,D,E</t>
  </si>
  <si>
    <t xml:space="preserve">Ahmed Rafsan </t>
  </si>
  <si>
    <t>01847456463</t>
  </si>
  <si>
    <t xml:space="preserve">ahmed.rafsan@brac.net </t>
  </si>
  <si>
    <t>C10</t>
  </si>
  <si>
    <t>camp 02W : 4 Blocks( A,B,C,D)</t>
  </si>
  <si>
    <t>yes</t>
  </si>
  <si>
    <t xml:space="preserve">SM Akash </t>
  </si>
  <si>
    <t>01847456369</t>
  </si>
  <si>
    <t xml:space="preserve">asaduzzaman.akash@brac.net </t>
  </si>
  <si>
    <t xml:space="preserve">Camp 25 </t>
  </si>
  <si>
    <t xml:space="preserve">A3 </t>
  </si>
  <si>
    <t>camp 25 : 4 Blocks( A2, B1, B4, B5)</t>
  </si>
  <si>
    <t>Muhammad Muntasirul Meher</t>
  </si>
  <si>
    <t>01632082982</t>
  </si>
  <si>
    <t>muntasir.caritas@gmail.com</t>
  </si>
  <si>
    <t>H-76</t>
  </si>
  <si>
    <t>Camp-17: All blocks(A,B,C)</t>
  </si>
  <si>
    <t>Barrel Composting</t>
  </si>
  <si>
    <t>Distributing to beneficiaries</t>
  </si>
  <si>
    <t>Taijoul Islam</t>
  </si>
  <si>
    <t>01835949488</t>
  </si>
  <si>
    <t>taijoul.islam@care.org</t>
  </si>
  <si>
    <t>H</t>
  </si>
  <si>
    <t>H-06</t>
  </si>
  <si>
    <t>Camp -15,Block-H</t>
  </si>
  <si>
    <t>community level and CIC Office Gardening,UNICEF</t>
  </si>
  <si>
    <t>E-16</t>
  </si>
  <si>
    <t>Camp -15,Block-D,E</t>
  </si>
  <si>
    <t>Vermi composting
Pit composting
Barrel composting</t>
  </si>
  <si>
    <t xml:space="preserve">Stroed/Landfill </t>
  </si>
  <si>
    <t>F-06</t>
  </si>
  <si>
    <t>Camp -15,Block-C</t>
  </si>
  <si>
    <t>Box Composting</t>
  </si>
  <si>
    <t>Near MRF H block</t>
  </si>
  <si>
    <t>D-03</t>
  </si>
  <si>
    <t>Camp -16,Block-A,B,C,D</t>
  </si>
  <si>
    <t>D-01</t>
  </si>
  <si>
    <t>Camp- 16,Block A,B</t>
  </si>
  <si>
    <t>Stored only Drainage Waste</t>
  </si>
  <si>
    <t>Md.Sohel Rana</t>
  </si>
  <si>
    <t>01880324920</t>
  </si>
  <si>
    <t>Sohel.Rana@care.org</t>
  </si>
  <si>
    <t xml:space="preserve"> Jamtoli , Opposite Site of APBN Office</t>
  </si>
  <si>
    <t>camp-15 &amp; 16</t>
  </si>
  <si>
    <t>Polythine Transfer from Camp-15 &amp; 16 (04 Nos) MRF,Per Month Polytheline Recycaling -1400 Kg and Product -338 kg,Batten-</t>
  </si>
  <si>
    <t>Majidul Ahad</t>
  </si>
  <si>
    <t>01816848579</t>
  </si>
  <si>
    <t>majidul@dskbangladesh.org</t>
  </si>
  <si>
    <t>C3</t>
  </si>
  <si>
    <t>Camp 22, Block A, B, C &amp; D</t>
  </si>
  <si>
    <t>CiC office for gardening, and DAE under unicef nutrition project.</t>
  </si>
  <si>
    <t>Camp markets, cleaning operations, camp steakholders.</t>
  </si>
  <si>
    <t>DSK is planning to introduce Co-composting</t>
  </si>
  <si>
    <t>Md. Rajibul Hasan</t>
  </si>
  <si>
    <t>01716127676</t>
  </si>
  <si>
    <t>rajib.we.ngof@gmail.com</t>
  </si>
  <si>
    <t>I3</t>
  </si>
  <si>
    <t>ABG</t>
  </si>
  <si>
    <t>At the camp and host community for plantation, and HH vegetation, etc</t>
  </si>
  <si>
    <t>We are using the residual waste as an alternative of soil for protection purposes</t>
  </si>
  <si>
    <t>Markets, other sector activities</t>
  </si>
  <si>
    <t>Such a significant amount of market waste is generated daily that managing it with our current facilities is exceedingly challenging.</t>
  </si>
  <si>
    <t>H33</t>
  </si>
  <si>
    <t>CDF</t>
  </si>
  <si>
    <t>NABOLOK</t>
  </si>
  <si>
    <t>Md. Siddiqur Rahman</t>
  </si>
  <si>
    <t>nabolok.rrcoxb@gmail.com</t>
  </si>
  <si>
    <t>F1,F2,F3,F4,F5,F6</t>
  </si>
  <si>
    <t>Camp-24,Block F.</t>
  </si>
  <si>
    <t>Host &amp; Rohingya communities</t>
  </si>
  <si>
    <t xml:space="preserve">We brought residual waste for land fill at our own block </t>
  </si>
  <si>
    <t>E2,E3,E4,E5,E6,E7,E8,E9</t>
  </si>
  <si>
    <t>Camp-26,Block E.</t>
  </si>
  <si>
    <t>We collected waste from Communal bin and drain and we brought it for dummping at a specific dumpping point in our E block.</t>
  </si>
  <si>
    <t>Md. Eliash miah</t>
  </si>
  <si>
    <t>01820-352557</t>
  </si>
  <si>
    <t>eliash.miah74@gmail.com</t>
  </si>
  <si>
    <t>B,C,D,E,P</t>
  </si>
  <si>
    <t>Different livlihood project &amp; Host and Refugees community for cultivation purpose.</t>
  </si>
  <si>
    <t>Markets,Surface Waste of Inside the Camps,Block Cleaning Campaign.</t>
  </si>
  <si>
    <t>01820-352558</t>
  </si>
  <si>
    <t>H &amp; I</t>
  </si>
  <si>
    <t>Md.Shahidul Hoque</t>
  </si>
  <si>
    <t>00shohidul@gmail.com</t>
  </si>
  <si>
    <t>Camp-KRC, 
Block- A,B,C,D,E,F,G</t>
  </si>
  <si>
    <t>Distributed to Benificiary usage of compost for Gardening,Vegetables &amp; Green environment for tree plantation &amp; other stakeholders.</t>
  </si>
  <si>
    <t>Segregation point</t>
  </si>
  <si>
    <t>Camp-KRC,
Block- B,C,E,F,G</t>
  </si>
  <si>
    <t>Md Faruk Islam</t>
  </si>
  <si>
    <t>01823627277</t>
  </si>
  <si>
    <t>faruk.uap16@gmail.com</t>
  </si>
  <si>
    <t>E3</t>
  </si>
  <si>
    <t>B,D &amp; E</t>
  </si>
  <si>
    <t>CIC Gardening, Livelihood Project and Many Different NGO/INGO,Distribute to Benificiary for Vegetables gardening</t>
  </si>
  <si>
    <t>B5</t>
  </si>
  <si>
    <t>A, B &amp; C</t>
  </si>
  <si>
    <t>Imran Hossain</t>
  </si>
  <si>
    <t>01840881406</t>
  </si>
  <si>
    <t>ngof.imran@gmail.com</t>
  </si>
  <si>
    <t>Camp 04 (All blocks)</t>
  </si>
  <si>
    <t>Distrubution the other Agency, CIC Office, community</t>
  </si>
  <si>
    <t>Md. Rayhan Uddin</t>
  </si>
  <si>
    <t>01845334933</t>
  </si>
  <si>
    <t>rayhan4933@gmail.com</t>
  </si>
  <si>
    <t>D02</t>
  </si>
  <si>
    <t>CAMP-26 (Block- A,B,C,D)</t>
  </si>
  <si>
    <t>Community People,CIC Gardening, Livelihood Project and Many Different NGO/INGO</t>
  </si>
  <si>
    <t>G</t>
  </si>
  <si>
    <t>G01</t>
  </si>
  <si>
    <t>CAMP-26 (Block- H,I)</t>
  </si>
  <si>
    <t>Community People, CIC Gardening, Livelihood Project and Many Different NGO/INGO</t>
  </si>
  <si>
    <t>Abdullah Al Faisal</t>
  </si>
  <si>
    <t>alfaisal.shushilan@gmail.com</t>
  </si>
  <si>
    <t>G9</t>
  </si>
  <si>
    <t>12 &amp; A</t>
  </si>
  <si>
    <t>TRD (IOM), SWAB NGO,Others agency,Host community,Rohingya Community.</t>
  </si>
  <si>
    <t>Markets, cleaning operations,Communal place ,open field</t>
  </si>
  <si>
    <t>plastic bag transfer Brac landfill site</t>
  </si>
  <si>
    <t>H19</t>
  </si>
  <si>
    <t>12 &amp; C</t>
  </si>
  <si>
    <t>F16</t>
  </si>
  <si>
    <t>12 &amp; D</t>
  </si>
  <si>
    <t>H2</t>
  </si>
  <si>
    <t>12 &amp; A,B</t>
  </si>
  <si>
    <t>SCI</t>
  </si>
  <si>
    <t>Md. Hasmotullah</t>
  </si>
  <si>
    <t>hasmot.ullah@savethechildren.org</t>
  </si>
  <si>
    <t>M-24</t>
  </si>
  <si>
    <t>Camp-20, Block-B, Sub-block- M-07,08,21,22,23,24,25</t>
  </si>
  <si>
    <t xml:space="preserve">We use for camp office gardening and distribute to some of HH for their gardening, distributed to SD for camp tree plantation etc.  </t>
  </si>
  <si>
    <t>Markets, Institutions etc.</t>
  </si>
  <si>
    <t>Md. Mamun Hossan</t>
  </si>
  <si>
    <t>mamun.hossan@savethechildren.org</t>
  </si>
  <si>
    <t>B2</t>
  </si>
  <si>
    <t>Camp-25, A3,B2,B3</t>
  </si>
  <si>
    <t>We use the plastic bag and bottles for reuseable fencing for gardening, tap stand, drying bed fencing and moveable HH bin, etc.</t>
  </si>
  <si>
    <t>Md. Rasel Hossain</t>
  </si>
  <si>
    <t xml:space="preserve">rasel.hossain@savethechildren.org </t>
  </si>
  <si>
    <t>Camp 27 all sub blocks B 01 to B 13</t>
  </si>
  <si>
    <t xml:space="preserve">We use for camp office gardening and distribute to some of HH for their gardening.  </t>
  </si>
  <si>
    <t>Md. Abdul Aziz</t>
  </si>
  <si>
    <t>01712-985639</t>
  </si>
  <si>
    <t>azizpmwash@gmail.com</t>
  </si>
  <si>
    <t>M-34</t>
  </si>
  <si>
    <t>Camp 20:(A, partially-B block), 14 out of 21 majhi blocks</t>
  </si>
  <si>
    <t>To Beneficiaries of camp</t>
  </si>
  <si>
    <t>M-39</t>
  </si>
  <si>
    <t>All stage of camp-20E(S1, S2, S3, S4)</t>
  </si>
  <si>
    <t>SHED</t>
  </si>
  <si>
    <t>Md. Mohiuddin</t>
  </si>
  <si>
    <t>mmohiuddinmoon3@gmail.com</t>
  </si>
  <si>
    <t>A-2</t>
  </si>
  <si>
    <t>Camp 13 (C,B,D)</t>
  </si>
  <si>
    <t>Distributed to Camp Community &amp; Host Community.</t>
  </si>
  <si>
    <t>Markets, cleaning operations.Camp Cleaning Campaing.</t>
  </si>
  <si>
    <t>Camp 13 (E,)</t>
  </si>
  <si>
    <t>BDRCS</t>
  </si>
  <si>
    <t>Hemayan Chakma</t>
  </si>
  <si>
    <t xml:space="preserve">wash.officer02.cxb@grc-bangladesh.org </t>
  </si>
  <si>
    <t>G3</t>
  </si>
  <si>
    <t>Market, LC</t>
  </si>
  <si>
    <t>Md. Abul Khair (Rubel)</t>
  </si>
  <si>
    <t>abul_khair@wvi.org</t>
  </si>
  <si>
    <t>B-66</t>
  </si>
  <si>
    <t>Camp 8E, Block - C &amp; F</t>
  </si>
  <si>
    <t>Pit &amp; vermi composting</t>
  </si>
  <si>
    <t>Community people &amp; Other's organization</t>
  </si>
  <si>
    <t>Market place, Different type Institution</t>
  </si>
  <si>
    <t>B-87</t>
  </si>
  <si>
    <t>Camp 8E, Block - D &amp; F</t>
  </si>
  <si>
    <t xml:space="preserve">      Pit Composting </t>
  </si>
  <si>
    <t>Mohammed Ibrahim</t>
  </si>
  <si>
    <t>mohammed_ibrahim@wvi.org</t>
  </si>
  <si>
    <t>B-86</t>
  </si>
  <si>
    <t>Block-E&amp;D</t>
  </si>
  <si>
    <t xml:space="preserve">Agriculture field &amp; community      level </t>
  </si>
  <si>
    <t>Recently have started pit composting about this site.But till now couldn't collect any pit Compost.</t>
  </si>
  <si>
    <t>Abdul Karim</t>
  </si>
  <si>
    <t>Abdul_Karim@wvi.org</t>
  </si>
  <si>
    <t>B-64</t>
  </si>
  <si>
    <t>Block-A&amp;B</t>
  </si>
  <si>
    <t>waste segregated</t>
  </si>
  <si>
    <t>Md. Atiqur Rahman</t>
  </si>
  <si>
    <t>Atiqur_rahman@wvi.org</t>
  </si>
  <si>
    <t>Camp 13 (A,F )</t>
  </si>
  <si>
    <t>Pit Composting</t>
  </si>
  <si>
    <t>Ashiqur Rahman</t>
  </si>
  <si>
    <t>01991484684</t>
  </si>
  <si>
    <t>ashiqur.rahman@tdh.org</t>
  </si>
  <si>
    <t>Nearest camp 27, block A (HC)</t>
  </si>
  <si>
    <t>Camp 26: F &amp; G block and sorrounding host</t>
  </si>
  <si>
    <t>Community</t>
  </si>
  <si>
    <t xml:space="preserve">Sanitary landfill </t>
  </si>
  <si>
    <t>Tdh has plastic recycling plant, glass crusher  &amp; composting facilities inside of SWM facilities</t>
  </si>
  <si>
    <t>saniat.ngof@gmail.com</t>
  </si>
  <si>
    <t>B-07</t>
  </si>
  <si>
    <t>Camp-6_Block-A &amp; B</t>
  </si>
  <si>
    <t>Composting  used by Rohingya Community people &amp; Other Actor as well as FSM and SWM site for gardening</t>
  </si>
  <si>
    <t>Residual waste stored at exciting Landfill in camp</t>
  </si>
  <si>
    <t>Market</t>
  </si>
  <si>
    <t>B-02</t>
  </si>
  <si>
    <t>Camp-6_Block-B &amp; D</t>
  </si>
  <si>
    <t>B-06</t>
  </si>
  <si>
    <t>Camp-6_Block-B</t>
  </si>
  <si>
    <t>C-07</t>
  </si>
  <si>
    <t>Camp-6_Block-C</t>
  </si>
  <si>
    <t>Camp-6_Block-D</t>
  </si>
  <si>
    <t>+8801722980048</t>
  </si>
  <si>
    <t>muttaki.ngof@gmail.com</t>
  </si>
  <si>
    <t>A-06</t>
  </si>
  <si>
    <t>Camp-7_Block-A &amp; B</t>
  </si>
  <si>
    <t>D-02</t>
  </si>
  <si>
    <t>Camp-7_Block-C &amp; D</t>
  </si>
  <si>
    <t>E-03</t>
  </si>
  <si>
    <t>Camp-7_Block-E</t>
  </si>
  <si>
    <t>G-07</t>
  </si>
  <si>
    <t>Camp-7_Block-G</t>
  </si>
  <si>
    <t>G-06</t>
  </si>
  <si>
    <t>Camp-7_Block-F &amp; G</t>
  </si>
  <si>
    <t>Outside of Camp</t>
  </si>
  <si>
    <t>Camp-6 &amp; 7_Block-A, B, C, D, E, F &amp; G</t>
  </si>
  <si>
    <t>VERC</t>
  </si>
  <si>
    <t>Md. Shamsul Haque</t>
  </si>
  <si>
    <t>shamsul1810@gmail.com</t>
  </si>
  <si>
    <t>I-18</t>
  </si>
  <si>
    <t>Camp 08W, Block A,B,C &amp;D</t>
  </si>
  <si>
    <t>Compost are distributing among the NGOs those who are working HH level gardening for nutrition, Rohinga people of camp 8W and Department of Agricultural Extension</t>
  </si>
  <si>
    <t>Market, shop and road</t>
  </si>
  <si>
    <t>The Amount of slow digesting waste is increasing day by day. The land field authrity of camp-20ex does not accept these waste. We are trying to find a way to manage these waste.
We have provided 4000kg of fertilizer to Department of Environmental Extension by consulting with UNICEF.</t>
  </si>
  <si>
    <t>DPHE</t>
  </si>
  <si>
    <t>Host community</t>
  </si>
  <si>
    <t>Camp 08W, Blocl A,B,C,D,E &amp; F</t>
  </si>
  <si>
    <t>CARITAS</t>
  </si>
  <si>
    <t>CARE</t>
  </si>
  <si>
    <t>DSK</t>
  </si>
  <si>
    <t>NGOF</t>
  </si>
  <si>
    <t>SHUSHILAN</t>
  </si>
  <si>
    <t>TDH</t>
  </si>
  <si>
    <t>WV</t>
  </si>
  <si>
    <t>Saniat Hossain Bhuiyan</t>
  </si>
  <si>
    <t>Md. Abul Muttaki</t>
  </si>
  <si>
    <t>Saniat</t>
  </si>
  <si>
    <t>Muttaki</t>
  </si>
  <si>
    <t xml:space="preserve">Camp 02W </t>
  </si>
  <si>
    <t>Shahenur Jannat Bulbul</t>
  </si>
  <si>
    <t>01878556573</t>
  </si>
  <si>
    <t>jannat@ghcxb.org</t>
  </si>
  <si>
    <t>f4</t>
  </si>
  <si>
    <t>1W, Block G</t>
  </si>
  <si>
    <t>Agriculture Site</t>
  </si>
  <si>
    <t xml:space="preserve">Market, pathway </t>
  </si>
  <si>
    <t>01817669660</t>
  </si>
  <si>
    <t>Camp13, G block</t>
  </si>
  <si>
    <t>storage</t>
  </si>
  <si>
    <t>Sample submitted for test report</t>
  </si>
  <si>
    <t>Md.Habibullah Misbah</t>
  </si>
  <si>
    <t>01647129470</t>
  </si>
  <si>
    <t>mhmisbahcox@gmail.com</t>
  </si>
  <si>
    <t>Adjacent to F block , outside of camp boundary</t>
  </si>
  <si>
    <t>Camp-15, Main Block- A, B, F &amp; G.</t>
  </si>
  <si>
    <t>Both</t>
  </si>
  <si>
    <t>5</t>
  </si>
  <si>
    <t>intervention area</t>
  </si>
  <si>
    <t>Market, Hospital service, Police camp etc.</t>
  </si>
  <si>
    <t>Md. Anwar Pervez</t>
  </si>
  <si>
    <t>01890662958</t>
  </si>
  <si>
    <t>anwar.pervez@bdrcs.org</t>
  </si>
  <si>
    <t>L14</t>
  </si>
  <si>
    <t>Camp-18, Block-B</t>
  </si>
  <si>
    <t>Storage</t>
  </si>
  <si>
    <t>L16</t>
  </si>
  <si>
    <t>M10</t>
  </si>
  <si>
    <t>M13</t>
  </si>
  <si>
    <t>M15</t>
  </si>
  <si>
    <t>L1</t>
  </si>
  <si>
    <t>Camp-18, Block-D</t>
  </si>
  <si>
    <t>L11</t>
  </si>
  <si>
    <t>L13</t>
  </si>
  <si>
    <t>L2</t>
  </si>
  <si>
    <t>L3</t>
  </si>
  <si>
    <t>L6</t>
  </si>
  <si>
    <t>M3</t>
  </si>
  <si>
    <t>Camp-18, Block-E</t>
  </si>
  <si>
    <t>M9</t>
  </si>
  <si>
    <t>L9</t>
  </si>
  <si>
    <t>L4</t>
  </si>
  <si>
    <t>Azizul Haque</t>
  </si>
  <si>
    <t>01839-773632</t>
  </si>
  <si>
    <t>azizulhaquechowdhury3236@gmail.com</t>
  </si>
  <si>
    <t>camp 13, 17,19,21 &amp; others</t>
  </si>
  <si>
    <t>4ext</t>
  </si>
  <si>
    <t>Harunur rashid</t>
  </si>
  <si>
    <t>01826-715601</t>
  </si>
  <si>
    <t>camp 1w, 1e,3,4,4e,5,8w,8e,17,21</t>
  </si>
  <si>
    <t>Md. Rakib</t>
  </si>
  <si>
    <t>01878-734902</t>
  </si>
  <si>
    <t>rakibbpi0002@gmail.com</t>
  </si>
  <si>
    <t>H-94</t>
  </si>
  <si>
    <t>camp-17</t>
  </si>
  <si>
    <t>Camp-17</t>
  </si>
  <si>
    <t>Camp-20</t>
  </si>
  <si>
    <t>M-32</t>
  </si>
  <si>
    <t>S2B1</t>
  </si>
  <si>
    <t xml:space="preserve"> </t>
  </si>
  <si>
    <t>Camp-20ext</t>
  </si>
  <si>
    <t>A47</t>
  </si>
  <si>
    <t>Camp-8W</t>
  </si>
  <si>
    <t>BGS</t>
  </si>
  <si>
    <t>Nurul Amin</t>
  </si>
  <si>
    <t>01846102073</t>
  </si>
  <si>
    <t>nurulamin.bgs@gmail.com</t>
  </si>
  <si>
    <t>B3 (H40)</t>
  </si>
  <si>
    <t>16 sub-block of B block</t>
  </si>
  <si>
    <t>We have started newly, yet we did not distribute the compost</t>
  </si>
  <si>
    <t>Only from HHs waste ,Road, drain &amp; shops</t>
  </si>
  <si>
    <t xml:space="preserve">Due to lack of budget we did not purchase the weight scale. So, we are not able to measure the waste at this moment. BGS is trying to manage the weight scale. We will be able to manage the weight scale by this month. </t>
  </si>
  <si>
    <t>Zellur Rahman</t>
  </si>
  <si>
    <t>01811014108</t>
  </si>
  <si>
    <t>zellur@dskbangladeh.org</t>
  </si>
  <si>
    <t>A-6 (H-57)</t>
  </si>
  <si>
    <t>Camp 18_ A , B &amp; C</t>
  </si>
  <si>
    <t xml:space="preserve">Distributed among the camp and host community. </t>
  </si>
  <si>
    <t xml:space="preserve">Markets, shops, CIC office, Schools, Health facilities, and other offices. </t>
  </si>
  <si>
    <r>
      <t>We are managing the household waste properly. Last year we tested the quality of the compost from</t>
    </r>
    <r>
      <rPr>
        <b/>
        <sz val="11"/>
        <color rgb="FF000000"/>
        <rFont val="Calibri"/>
        <family val="2"/>
        <scheme val="minor"/>
      </rPr>
      <t xml:space="preserve"> Soil Resource Development Institute, Dhaka. </t>
    </r>
    <r>
      <rPr>
        <sz val="11"/>
        <color rgb="FF000000"/>
        <rFont val="Calibri"/>
        <family val="2"/>
        <scheme val="minor"/>
      </rPr>
      <t xml:space="preserve">The result is very good. Most of the parameters meet the standards. </t>
    </r>
  </si>
  <si>
    <t>C-2 (G-43)</t>
  </si>
  <si>
    <t xml:space="preserve">Camp 18_ ,B, C &amp; D </t>
  </si>
  <si>
    <t xml:space="preserve">Markets, shops, and other offices. </t>
  </si>
  <si>
    <t>Prosad Mahalder</t>
  </si>
  <si>
    <t>0164587820</t>
  </si>
  <si>
    <t>prosad@dskbangladesh.org</t>
  </si>
  <si>
    <t xml:space="preserve">B </t>
  </si>
  <si>
    <t>B-15</t>
  </si>
  <si>
    <t>Camp 19_ A , B &amp; C</t>
  </si>
  <si>
    <t>C-8</t>
  </si>
  <si>
    <t>Camp 9_C</t>
  </si>
  <si>
    <t>B-12</t>
  </si>
  <si>
    <t>Camp 9_A &amp; B</t>
  </si>
  <si>
    <t>GRREN HILL</t>
  </si>
  <si>
    <t>Camp 04 Extension</t>
  </si>
  <si>
    <t>Camp 20 Extension</t>
  </si>
  <si>
    <t>A, B, F &amp; G</t>
  </si>
  <si>
    <t>Row Labels</t>
  </si>
  <si>
    <t>Grand Total</t>
  </si>
  <si>
    <t>A,B,C,D</t>
  </si>
  <si>
    <t>E,F,G</t>
  </si>
  <si>
    <t>All</t>
  </si>
  <si>
    <t>B, C, D, E, F</t>
  </si>
  <si>
    <t>Camp ID</t>
  </si>
  <si>
    <t>Coverage block names</t>
  </si>
  <si>
    <t>Missing/Non reported Block Block</t>
  </si>
  <si>
    <t>Total Population as per UNHCR Data December, 2022</t>
  </si>
  <si>
    <t>#of population Covered by MRF</t>
  </si>
  <si>
    <r>
      <rPr>
        <b/>
        <sz val="12"/>
        <rFont val="Calibri"/>
        <family val="2"/>
        <scheme val="minor"/>
      </rPr>
      <t>Total Amount</t>
    </r>
    <r>
      <rPr>
        <sz val="12"/>
        <rFont val="Calibri"/>
        <family val="2"/>
        <scheme val="minor"/>
      </rPr>
      <t xml:space="preserve"> of</t>
    </r>
    <r>
      <rPr>
        <b/>
        <sz val="12"/>
        <rFont val="Calibri"/>
        <family val="2"/>
        <scheme val="minor"/>
      </rPr>
      <t xml:space="preserve"> waste</t>
    </r>
    <r>
      <rPr>
        <sz val="12"/>
        <rFont val="Calibri"/>
        <family val="2"/>
        <scheme val="minor"/>
      </rPr>
      <t xml:space="preserve"> collected (kg/month)</t>
    </r>
  </si>
  <si>
    <r>
      <t xml:space="preserve">Collection rate of HH </t>
    </r>
    <r>
      <rPr>
        <b/>
        <sz val="12"/>
        <rFont val="Calibri"/>
        <family val="2"/>
        <scheme val="minor"/>
      </rPr>
      <t>Waste</t>
    </r>
    <r>
      <rPr>
        <sz val="12"/>
        <rFont val="Calibri"/>
        <family val="2"/>
        <scheme val="minor"/>
      </rPr>
      <t xml:space="preserve"> (gm/person/day)</t>
    </r>
  </si>
  <si>
    <r>
      <rPr>
        <b/>
        <sz val="12"/>
        <rFont val="Calibri"/>
        <family val="2"/>
        <scheme val="minor"/>
      </rPr>
      <t>Total Amount</t>
    </r>
    <r>
      <rPr>
        <sz val="12"/>
        <rFont val="Calibri"/>
        <family val="2"/>
        <scheme val="minor"/>
      </rPr>
      <t xml:space="preserve"> of</t>
    </r>
    <r>
      <rPr>
        <b/>
        <sz val="12"/>
        <rFont val="Calibri"/>
        <family val="2"/>
        <scheme val="minor"/>
      </rPr>
      <t xml:space="preserve"> waste</t>
    </r>
    <r>
      <rPr>
        <sz val="12"/>
        <rFont val="Calibri"/>
        <family val="2"/>
        <scheme val="minor"/>
      </rPr>
      <t xml:space="preserve"> Generated (kg/month)</t>
    </r>
  </si>
  <si>
    <r>
      <rPr>
        <b/>
        <sz val="12"/>
        <rFont val="Calibri"/>
        <family val="2"/>
        <scheme val="minor"/>
      </rPr>
      <t>%</t>
    </r>
    <r>
      <rPr>
        <sz val="12"/>
        <rFont val="Calibri"/>
        <family val="2"/>
        <scheme val="minor"/>
      </rPr>
      <t xml:space="preserve"> of</t>
    </r>
    <r>
      <rPr>
        <b/>
        <sz val="12"/>
        <rFont val="Calibri"/>
        <family val="2"/>
        <scheme val="minor"/>
      </rPr>
      <t xml:space="preserve"> waste</t>
    </r>
    <r>
      <rPr>
        <sz val="12"/>
        <rFont val="Calibri"/>
        <family val="2"/>
        <scheme val="minor"/>
      </rPr>
      <t xml:space="preserve"> collected (kg/month)</t>
    </r>
  </si>
  <si>
    <t>Amount of total waste is collected per month 
(Unit-Ton)</t>
  </si>
  <si>
    <t>Amount of total waste is generated per month (Unit-Ton)</t>
  </si>
  <si>
    <t>% of total domestic waste is collected per month</t>
  </si>
  <si>
    <t>% of total drainage waste is collected per month</t>
  </si>
  <si>
    <t>% of total other source waste is collected per month</t>
  </si>
  <si>
    <t>% of total waste is not collected per month</t>
  </si>
  <si>
    <t>% of total waste is collected per month</t>
  </si>
  <si>
    <r>
      <t>% of total organic waste</t>
    </r>
    <r>
      <rPr>
        <sz val="14"/>
        <color theme="1"/>
        <rFont val="Calibri"/>
        <family val="2"/>
        <scheme val="minor"/>
      </rPr>
      <t xml:space="preserve"> that is being collected</t>
    </r>
  </si>
  <si>
    <r>
      <t xml:space="preserve">% of total recyclable </t>
    </r>
    <r>
      <rPr>
        <sz val="14"/>
        <color theme="1"/>
        <rFont val="Calibri"/>
        <family val="2"/>
        <scheme val="minor"/>
      </rPr>
      <t>waste that is being collected</t>
    </r>
  </si>
  <si>
    <r>
      <t xml:space="preserve">% of total residual </t>
    </r>
    <r>
      <rPr>
        <sz val="14"/>
        <color theme="1"/>
        <rFont val="Calibri"/>
        <family val="2"/>
        <scheme val="minor"/>
      </rPr>
      <t>waste that is being collected</t>
    </r>
  </si>
  <si>
    <t>camp 04</t>
  </si>
  <si>
    <t>Sum of # of people currently under coverage by MRF</t>
  </si>
  <si>
    <t>Sum of Amount of domestic waste collected (kg/month)</t>
  </si>
  <si>
    <t>Sum of Amount of drainage waste collected (kg/month)</t>
  </si>
  <si>
    <t>Sum of Amount of  other source waste collected (kg/month)</t>
  </si>
  <si>
    <t>Sum of Amount of organic waste collected
(kg/month)</t>
  </si>
  <si>
    <t>Sum of Amount of recyclable waste collected
(kg/month)</t>
  </si>
  <si>
    <t>Sum of Amount of residual waste collected
(kg/month)</t>
  </si>
  <si>
    <t>Sum of Amount of compost produced per month
(kg/month)</t>
  </si>
  <si>
    <t>Sum of Amount of recyclables sold (or given for free) to scrap dealers
(kg/month)</t>
  </si>
  <si>
    <t>Sum of Amount of plastic bags transferred to the camp recycling units plants (kg/month)</t>
  </si>
  <si>
    <t>Primary Landfill</t>
  </si>
  <si>
    <t>Sanitary Landfill</t>
  </si>
  <si>
    <t>S4-B7</t>
  </si>
  <si>
    <t>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</si>
</sst>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0"/>
    <numFmt numFmtId="165" formatCode="00000000000"/>
    <numFmt numFmtId="166" formatCode="[$-409]d/mmm/yy;@"/>
    <numFmt numFmtId="167" formatCode="0.0"/>
  </numFmts>
  <fonts count="36">
    <font>
      <sz val="11"/>
      <color theme="1"/>
      <name val="Calibri"/>
      <family val="2"/>
      <scheme val="minor"/>
    </font>
    <font>
      <b/>
      <sz val="11"/>
      <color theme="1"/>
      <name val="Calibri"/>
      <family val="2"/>
      <scheme val="minor"/>
    </font>
    <font>
      <sz val="12"/>
      <color theme="0"/>
      <name val="Calibri"/>
      <family val="2"/>
      <scheme val="minor"/>
    </font>
    <font>
      <sz val="12"/>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b/>
      <sz val="12"/>
      <name val="Calibri"/>
      <family val="2"/>
      <scheme val="minor"/>
    </font>
    <font>
      <sz val="8"/>
      <name val="Calibri"/>
      <family val="2"/>
      <scheme val="minor"/>
    </font>
    <font>
      <u/>
      <sz val="12"/>
      <name val="Calibri"/>
      <family val="2"/>
      <scheme val="minor"/>
    </font>
    <font>
      <b/>
      <sz val="18"/>
      <color theme="1"/>
      <name val="Calibri"/>
      <family val="2"/>
      <scheme val="minor"/>
    </font>
    <font>
      <sz val="10"/>
      <color rgb="FF000000"/>
      <name val="Calibri"/>
      <family val="2"/>
      <scheme val="minor"/>
    </font>
    <font>
      <u/>
      <sz val="11"/>
      <color theme="10"/>
      <name val="Calibri"/>
      <family val="2"/>
    </font>
    <font>
      <u/>
      <sz val="11"/>
      <color theme="10"/>
      <name val="Calibri"/>
      <family val="2"/>
      <scheme val="minor"/>
    </font>
    <font>
      <sz val="12"/>
      <color rgb="FF000000"/>
      <name val="Calibri"/>
      <family val="2"/>
      <scheme val="minor"/>
    </font>
    <font>
      <u/>
      <sz val="12"/>
      <color theme="10"/>
      <name val="Calibri"/>
      <family val="2"/>
      <scheme val="minor"/>
    </font>
    <font>
      <sz val="11"/>
      <color rgb="FF000000"/>
      <name val="Calibri"/>
      <family val="2"/>
    </font>
    <font>
      <sz val="11"/>
      <name val="Calibri"/>
      <family val="2"/>
    </font>
    <font>
      <sz val="11"/>
      <color rgb="FF000000"/>
      <name val="Calibri"/>
      <family val="2"/>
    </font>
    <font>
      <u/>
      <sz val="11"/>
      <color rgb="FF000000"/>
      <name val="Calibri"/>
      <family val="2"/>
    </font>
    <font>
      <sz val="12"/>
      <color theme="1"/>
      <name val="Calibri"/>
      <family val="2"/>
      <scheme val="minor"/>
    </font>
    <font>
      <sz val="10"/>
      <color rgb="FF000000"/>
      <name val="Verdana"/>
      <family val="2"/>
    </font>
    <font>
      <sz val="11"/>
      <color rgb="FF000000"/>
      <name val="Calibri"/>
      <family val="2"/>
      <scheme val="minor"/>
    </font>
    <font>
      <u/>
      <sz val="12"/>
      <color theme="10"/>
      <name val="Calibri"/>
      <family val="2"/>
    </font>
    <font>
      <sz val="11"/>
      <color rgb="FF000000"/>
      <name val="Calibri "/>
    </font>
    <font>
      <sz val="11"/>
      <name val="Calibri "/>
    </font>
    <font>
      <u/>
      <sz val="11"/>
      <color theme="10"/>
      <name val="Calibri "/>
    </font>
    <font>
      <sz val="11"/>
      <color rgb="FF000000"/>
      <name val="Calibri"/>
      <family val="2"/>
      <scheme val="minor"/>
    </font>
    <font>
      <sz val="11"/>
      <color rgb="FF000000"/>
      <name val="Calibri "/>
      <charset val="134"/>
    </font>
    <font>
      <sz val="11"/>
      <name val="Calibri"/>
      <family val="2"/>
    </font>
    <font>
      <sz val="12"/>
      <name val="Times New Roman"/>
      <family val="1"/>
    </font>
    <font>
      <sz val="11"/>
      <name val="Calibri"/>
      <family val="2"/>
      <scheme val="minor"/>
    </font>
    <font>
      <sz val="11"/>
      <color theme="1"/>
      <name val="Calibri"/>
      <family val="2"/>
      <scheme val="minor"/>
    </font>
    <font>
      <b/>
      <sz val="11"/>
      <color rgb="FF000000"/>
      <name val="Calibri"/>
      <family val="2"/>
      <scheme val="minor"/>
    </font>
    <font>
      <b/>
      <sz val="14"/>
      <color theme="1"/>
      <name val="Calibri"/>
      <family val="2"/>
      <scheme val="minor"/>
    </font>
    <font>
      <sz val="14"/>
      <color theme="1"/>
      <name val="Calibri"/>
      <family val="2"/>
      <scheme val="minor"/>
    </font>
  </fonts>
  <fills count="14">
    <fill>
      <patternFill patternType="none"/>
    </fill>
    <fill>
      <patternFill patternType="gray125"/>
    </fill>
    <fill>
      <patternFill patternType="solid">
        <fgColor rgb="FF006B6B"/>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34A48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11"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29" fillId="0" borderId="0">
      <protection locked="0"/>
    </xf>
    <xf numFmtId="43" fontId="32" fillId="0" borderId="0" applyFont="0" applyFill="0" applyBorder="0" applyAlignment="0" applyProtection="0"/>
    <xf numFmtId="9" fontId="32" fillId="0" borderId="0" applyFont="0" applyFill="0" applyBorder="0" applyAlignment="0" applyProtection="0"/>
  </cellStyleXfs>
  <cellXfs count="259">
    <xf numFmtId="0" fontId="0" fillId="0" borderId="0" xfId="0"/>
    <xf numFmtId="0" fontId="0" fillId="0" borderId="0" xfId="0" applyAlignment="1">
      <alignment wrapText="1"/>
    </xf>
    <xf numFmtId="0" fontId="1" fillId="0" borderId="0" xfId="0" applyFont="1" applyAlignment="1">
      <alignment wrapText="1"/>
    </xf>
    <xf numFmtId="0" fontId="4" fillId="0" borderId="1" xfId="0" applyFont="1" applyBorder="1" applyAlignment="1">
      <alignment horizontal="left"/>
    </xf>
    <xf numFmtId="0" fontId="4" fillId="0" borderId="1" xfId="0" applyFont="1" applyBorder="1"/>
    <xf numFmtId="1" fontId="4" fillId="0" borderId="1" xfId="0" applyNumberFormat="1" applyFont="1" applyBorder="1" applyAlignment="1">
      <alignment horizontal="left"/>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xf>
    <xf numFmtId="1" fontId="4" fillId="0" borderId="0" xfId="0" applyNumberFormat="1" applyFont="1" applyAlignment="1">
      <alignment horizontal="left"/>
    </xf>
    <xf numFmtId="0" fontId="5" fillId="0" borderId="0" xfId="0" applyFont="1" applyAlignment="1">
      <alignment horizontal="left" vertical="center"/>
    </xf>
    <xf numFmtId="0" fontId="4" fillId="0" borderId="0" xfId="0" applyFont="1" applyAlignment="1">
      <alignment horizontal="left" vertical="center"/>
    </xf>
    <xf numFmtId="0" fontId="6" fillId="2" borderId="1" xfId="0" applyFont="1" applyFill="1" applyBorder="1" applyAlignment="1">
      <alignment horizontal="left" vertical="center" wrapText="1"/>
    </xf>
    <xf numFmtId="1" fontId="13" fillId="0" borderId="1" xfId="3" applyNumberFormat="1" applyBorder="1" applyAlignment="1">
      <alignment horizontal="left"/>
    </xf>
    <xf numFmtId="1" fontId="4" fillId="0" borderId="1" xfId="0" quotePrefix="1" applyNumberFormat="1" applyFont="1" applyBorder="1" applyAlignment="1">
      <alignment horizontal="left"/>
    </xf>
    <xf numFmtId="0" fontId="4" fillId="12" borderId="0" xfId="0" applyFont="1" applyFill="1" applyAlignment="1">
      <alignment horizontal="left"/>
    </xf>
    <xf numFmtId="0" fontId="2" fillId="4"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1" fontId="26" fillId="0" borderId="1" xfId="3" applyNumberFormat="1" applyFont="1" applyFill="1" applyBorder="1" applyAlignment="1">
      <alignment horizontal="left" vertical="center" wrapText="1"/>
    </xf>
    <xf numFmtId="1"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1" fontId="13" fillId="0" borderId="1" xfId="3" applyNumberFormat="1" applyFill="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 fontId="4" fillId="0" borderId="1" xfId="0" applyNumberFormat="1" applyFont="1" applyBorder="1" applyAlignment="1">
      <alignment horizontal="left" vertical="center"/>
    </xf>
    <xf numFmtId="1" fontId="4" fillId="0" borderId="1" xfId="0" applyNumberFormat="1" applyFont="1" applyBorder="1" applyAlignment="1" applyProtection="1">
      <alignment horizontal="center" vertical="center" wrapText="1"/>
      <protection locked="0"/>
    </xf>
    <xf numFmtId="1" fontId="4" fillId="0" borderId="1" xfId="0" applyNumberFormat="1" applyFont="1" applyBorder="1" applyAlignment="1">
      <alignment horizontal="center" vertical="center" wrapText="1"/>
    </xf>
    <xf numFmtId="1" fontId="4" fillId="0" borderId="1" xfId="0" applyNumberFormat="1" applyFont="1" applyBorder="1" applyAlignment="1" applyProtection="1">
      <alignment horizontal="center" vertical="center"/>
      <protection locked="0"/>
    </xf>
    <xf numFmtId="1" fontId="4" fillId="0" borderId="1" xfId="0" applyNumberFormat="1" applyFont="1" applyBorder="1" applyAlignment="1">
      <alignment horizontal="left" vertical="center" wrapText="1"/>
    </xf>
    <xf numFmtId="1" fontId="13" fillId="0" borderId="1" xfId="3" applyNumberFormat="1" applyFill="1" applyBorder="1" applyAlignment="1">
      <alignment horizontal="left"/>
    </xf>
    <xf numFmtId="1" fontId="14" fillId="0" borderId="1" xfId="0" applyNumberFormat="1" applyFont="1" applyBorder="1" applyAlignment="1" applyProtection="1">
      <alignment horizontal="center" vertical="center" wrapText="1"/>
      <protection locked="0"/>
    </xf>
    <xf numFmtId="0" fontId="14" fillId="0" borderId="1" xfId="0" applyFont="1" applyBorder="1" applyAlignment="1">
      <alignment horizontal="center" vertical="center" wrapText="1"/>
    </xf>
    <xf numFmtId="49" fontId="4" fillId="0" borderId="1" xfId="0" applyNumberFormat="1" applyFont="1" applyBorder="1" applyAlignment="1">
      <alignment horizontal="left" vertical="center" wrapText="1"/>
    </xf>
    <xf numFmtId="0" fontId="15" fillId="0" borderId="1" xfId="3" applyFont="1" applyFill="1" applyBorder="1" applyAlignment="1">
      <alignment horizontal="left" vertical="center" wrapText="1"/>
    </xf>
    <xf numFmtId="0" fontId="4" fillId="0" borderId="1" xfId="0" applyFont="1" applyBorder="1" applyAlignment="1">
      <alignment horizontal="center"/>
    </xf>
    <xf numFmtId="1" fontId="4" fillId="0" borderId="1" xfId="0" applyNumberFormat="1" applyFont="1" applyBorder="1" applyAlignment="1">
      <alignment horizontal="center"/>
    </xf>
    <xf numFmtId="0" fontId="0" fillId="0" borderId="1" xfId="0" applyBorder="1" applyAlignment="1">
      <alignment horizontal="left" vertical="center" wrapText="1"/>
    </xf>
    <xf numFmtId="0" fontId="4" fillId="0" borderId="1" xfId="0" quotePrefix="1" applyFont="1" applyBorder="1" applyAlignment="1">
      <alignment horizontal="left" vertical="center" wrapText="1"/>
    </xf>
    <xf numFmtId="0" fontId="13" fillId="0" borderId="1" xfId="3" applyFill="1" applyBorder="1" applyAlignment="1">
      <alignment horizontal="left"/>
    </xf>
    <xf numFmtId="0" fontId="4" fillId="0" borderId="1" xfId="5" applyNumberFormat="1" applyFont="1" applyFill="1" applyBorder="1" applyAlignment="1">
      <alignment horizontal="center" vertical="center"/>
    </xf>
    <xf numFmtId="1" fontId="4" fillId="0" borderId="1" xfId="0" quotePrefix="1" applyNumberFormat="1" applyFont="1" applyBorder="1" applyAlignment="1">
      <alignment horizontal="left" vertical="center" wrapText="1"/>
    </xf>
    <xf numFmtId="0" fontId="3" fillId="0" borderId="1" xfId="0" applyFont="1" applyBorder="1" applyAlignment="1">
      <alignment horizontal="center" vertical="center"/>
    </xf>
    <xf numFmtId="1" fontId="3" fillId="0" borderId="1" xfId="0" applyNumberFormat="1" applyFont="1" applyBorder="1" applyAlignment="1">
      <alignment horizontal="center" vertical="center"/>
    </xf>
    <xf numFmtId="0" fontId="3" fillId="0" borderId="1" xfId="0" applyFont="1" applyBorder="1" applyAlignment="1">
      <alignment horizontal="left" vertical="center"/>
    </xf>
    <xf numFmtId="49" fontId="3" fillId="0" borderId="1" xfId="0" quotePrefix="1" applyNumberFormat="1" applyFont="1" applyBorder="1" applyAlignment="1">
      <alignment horizontal="left" vertical="center"/>
    </xf>
    <xf numFmtId="1" fontId="13" fillId="0" borderId="1" xfId="3" applyNumberFormat="1" applyFill="1" applyBorder="1" applyAlignment="1">
      <alignment horizontal="left" vertical="center" wrapText="1"/>
    </xf>
    <xf numFmtId="0" fontId="4" fillId="0" borderId="1" xfId="0" applyFont="1" applyBorder="1" applyAlignment="1">
      <alignment horizontal="left" vertical="top"/>
    </xf>
    <xf numFmtId="1" fontId="23" fillId="0" borderId="1" xfId="3" applyNumberFormat="1" applyFont="1" applyFill="1" applyBorder="1" applyAlignment="1" applyProtection="1">
      <alignment horizontal="left" vertical="center"/>
    </xf>
    <xf numFmtId="1" fontId="13" fillId="0" borderId="1" xfId="3" applyNumberFormat="1" applyFill="1" applyBorder="1" applyAlignment="1">
      <alignment horizontal="left" wrapText="1"/>
    </xf>
    <xf numFmtId="0" fontId="24" fillId="0" borderId="1" xfId="0" applyFont="1" applyBorder="1" applyAlignment="1">
      <alignment horizontal="center" vertical="center" wrapText="1"/>
    </xf>
    <xf numFmtId="1" fontId="24" fillId="0" borderId="1" xfId="0" applyNumberFormat="1" applyFont="1" applyBorder="1" applyAlignment="1" applyProtection="1">
      <alignment horizontal="center" vertical="center" wrapText="1"/>
      <protection locked="0"/>
    </xf>
    <xf numFmtId="0" fontId="25" fillId="0" borderId="1" xfId="0" applyFont="1" applyBorder="1" applyAlignment="1">
      <alignment horizontal="left" vertical="center" wrapText="1"/>
    </xf>
    <xf numFmtId="165" fontId="24" fillId="0" borderId="1" xfId="0" quotePrefix="1" applyNumberFormat="1" applyFont="1" applyBorder="1" applyAlignment="1">
      <alignment horizontal="left" vertical="center" wrapText="1"/>
    </xf>
    <xf numFmtId="1" fontId="27" fillId="0" borderId="1" xfId="0" applyNumberFormat="1" applyFont="1" applyBorder="1" applyAlignment="1">
      <alignment horizontal="center" vertical="center" wrapText="1"/>
    </xf>
    <xf numFmtId="0" fontId="20" fillId="0" borderId="1" xfId="0" applyFont="1" applyBorder="1" applyAlignment="1">
      <alignment horizontal="center"/>
    </xf>
    <xf numFmtId="0" fontId="27" fillId="0" borderId="1" xfId="0" applyFont="1" applyBorder="1" applyAlignment="1">
      <alignment horizontal="center" vertical="center" wrapText="1"/>
    </xf>
    <xf numFmtId="0" fontId="20" fillId="0" borderId="1" xfId="0" applyFont="1" applyBorder="1" applyAlignment="1">
      <alignment horizontal="center" vertical="center"/>
    </xf>
    <xf numFmtId="1" fontId="20" fillId="0" borderId="1" xfId="0" applyNumberFormat="1" applyFont="1" applyBorder="1" applyAlignment="1">
      <alignment horizontal="center" vertical="center"/>
    </xf>
    <xf numFmtId="0" fontId="20" fillId="0" borderId="1" xfId="0" applyFont="1" applyBorder="1" applyAlignment="1">
      <alignment horizontal="left" vertical="center"/>
    </xf>
    <xf numFmtId="1" fontId="20" fillId="0" borderId="1" xfId="0" applyNumberFormat="1" applyFont="1" applyBorder="1" applyAlignment="1">
      <alignment horizontal="left" vertical="center"/>
    </xf>
    <xf numFmtId="0" fontId="2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30" fillId="0" borderId="1" xfId="4" applyFont="1" applyBorder="1" applyAlignment="1" applyProtection="1">
      <alignment horizontal="center" vertical="center"/>
    </xf>
    <xf numFmtId="1" fontId="20" fillId="0" borderId="1" xfId="0" applyNumberFormat="1" applyFont="1" applyBorder="1" applyAlignment="1">
      <alignment horizontal="center"/>
    </xf>
    <xf numFmtId="0" fontId="20" fillId="0" borderId="1" xfId="0" applyFont="1" applyBorder="1" applyAlignment="1">
      <alignment horizontal="left"/>
    </xf>
    <xf numFmtId="1" fontId="20" fillId="0" borderId="1" xfId="0" applyNumberFormat="1" applyFont="1" applyBorder="1" applyAlignment="1">
      <alignment horizontal="left"/>
    </xf>
    <xf numFmtId="0" fontId="20" fillId="0" borderId="1" xfId="0" applyFont="1" applyBorder="1" applyAlignment="1">
      <alignment horizontal="center" wrapText="1"/>
    </xf>
    <xf numFmtId="0" fontId="4" fillId="0" borderId="1" xfId="0" applyFont="1" applyBorder="1" applyAlignment="1">
      <alignment vertical="center"/>
    </xf>
    <xf numFmtId="1" fontId="31" fillId="0" borderId="1" xfId="0" applyNumberFormat="1" applyFont="1" applyBorder="1" applyAlignment="1">
      <alignment horizontal="center" vertical="center" wrapText="1"/>
    </xf>
    <xf numFmtId="0" fontId="4" fillId="0" borderId="1" xfId="0" applyFont="1" applyBorder="1" applyAlignment="1">
      <alignment vertical="center" wrapText="1"/>
    </xf>
    <xf numFmtId="165" fontId="4" fillId="0" borderId="1" xfId="0" applyNumberFormat="1" applyFont="1" applyBorder="1" applyAlignment="1">
      <alignment horizontal="left" vertical="center"/>
    </xf>
    <xf numFmtId="1" fontId="3" fillId="0" borderId="1" xfId="0" applyNumberFormat="1" applyFont="1" applyBorder="1" applyAlignment="1">
      <alignment horizontal="left" vertical="center"/>
    </xf>
    <xf numFmtId="0" fontId="13" fillId="0" borderId="1" xfId="3" applyFill="1" applyBorder="1" applyAlignment="1">
      <alignment horizontal="left" vertical="center" wrapText="1"/>
    </xf>
    <xf numFmtId="0" fontId="18"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1" fontId="16"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1" fontId="16" fillId="0" borderId="1" xfId="0" quotePrefix="1" applyNumberFormat="1" applyFont="1" applyBorder="1" applyAlignment="1">
      <alignment horizontal="left" vertical="center" wrapText="1"/>
    </xf>
    <xf numFmtId="1" fontId="16" fillId="0" borderId="1" xfId="0" applyNumberFormat="1" applyFont="1" applyBorder="1" applyAlignment="1">
      <alignment horizontal="left" vertical="center" wrapText="1"/>
    </xf>
    <xf numFmtId="1" fontId="18" fillId="0" borderId="1" xfId="0" applyNumberFormat="1" applyFont="1" applyBorder="1" applyAlignment="1">
      <alignment horizontal="center" vertical="center" wrapText="1"/>
    </xf>
    <xf numFmtId="0" fontId="19" fillId="0" borderId="1" xfId="0" applyFont="1" applyBorder="1" applyAlignment="1">
      <alignment horizontal="left" vertical="center" wrapText="1"/>
    </xf>
    <xf numFmtId="1" fontId="17" fillId="0" borderId="1" xfId="0" quotePrefix="1" applyNumberFormat="1" applyFont="1" applyBorder="1" applyAlignment="1">
      <alignment horizontal="left" vertical="center" wrapText="1"/>
    </xf>
    <xf numFmtId="49" fontId="4" fillId="0" borderId="1" xfId="0" quotePrefix="1" applyNumberFormat="1" applyFont="1" applyBorder="1" applyAlignment="1">
      <alignment horizontal="left" vertical="center"/>
    </xf>
    <xf numFmtId="0" fontId="4" fillId="0" borderId="1" xfId="0" applyFont="1" applyBorder="1" applyAlignment="1">
      <alignment horizontal="center" wrapText="1"/>
    </xf>
    <xf numFmtId="0" fontId="18" fillId="0" borderId="1" xfId="0" applyFont="1" applyBorder="1" applyAlignment="1">
      <alignment horizontal="center" wrapText="1"/>
    </xf>
    <xf numFmtId="0" fontId="16" fillId="0" borderId="1" xfId="0" applyFont="1" applyBorder="1" applyAlignment="1">
      <alignment horizontal="center" wrapText="1"/>
    </xf>
    <xf numFmtId="1" fontId="4" fillId="0" borderId="1" xfId="0" quotePrefix="1" applyNumberFormat="1" applyFont="1" applyBorder="1" applyAlignment="1">
      <alignment horizontal="center" vertical="center"/>
    </xf>
    <xf numFmtId="1" fontId="13" fillId="0" borderId="1" xfId="3" applyNumberFormat="1" applyBorder="1" applyAlignment="1">
      <alignment horizontal="center" vertical="center" wrapText="1"/>
    </xf>
    <xf numFmtId="1" fontId="20" fillId="0" borderId="1" xfId="0" quotePrefix="1" applyNumberFormat="1" applyFont="1" applyBorder="1" applyAlignment="1">
      <alignment horizontal="center" vertical="center" wrapText="1"/>
    </xf>
    <xf numFmtId="49" fontId="20" fillId="0" borderId="1" xfId="0" applyNumberFormat="1" applyFont="1" applyBorder="1" applyAlignment="1">
      <alignment horizontal="center" vertical="center"/>
    </xf>
    <xf numFmtId="0" fontId="4" fillId="0" borderId="3" xfId="0" applyFont="1" applyBorder="1" applyAlignment="1">
      <alignment vertical="center"/>
    </xf>
    <xf numFmtId="0" fontId="4" fillId="0" borderId="3" xfId="0" applyFont="1" applyBorder="1" applyAlignment="1">
      <alignment horizontal="center" vertical="center" wrapText="1"/>
    </xf>
    <xf numFmtId="1" fontId="4" fillId="0" borderId="3" xfId="0" quotePrefix="1" applyNumberFormat="1" applyFont="1" applyBorder="1" applyAlignment="1">
      <alignment vertical="center"/>
    </xf>
    <xf numFmtId="1" fontId="13" fillId="0" borderId="3" xfId="3" applyNumberFormat="1" applyBorder="1" applyAlignment="1">
      <alignment vertical="center" wrapText="1"/>
    </xf>
    <xf numFmtId="0" fontId="4" fillId="0" borderId="3" xfId="0" applyFont="1" applyBorder="1" applyAlignment="1">
      <alignment vertical="center" wrapText="1"/>
    </xf>
    <xf numFmtId="0" fontId="4" fillId="12" borderId="1" xfId="0" applyFont="1" applyFill="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horizontal="center" vertical="top"/>
    </xf>
    <xf numFmtId="0" fontId="22" fillId="0" borderId="7" xfId="0" applyFont="1" applyBorder="1" applyAlignment="1">
      <alignment horizontal="left" vertical="center" wrapText="1"/>
    </xf>
    <xf numFmtId="0" fontId="4" fillId="0" borderId="7" xfId="0" applyFont="1" applyBorder="1" applyAlignment="1">
      <alignment horizontal="center" vertical="center"/>
    </xf>
    <xf numFmtId="0" fontId="22" fillId="0" borderId="7" xfId="0" applyFont="1" applyBorder="1" applyAlignment="1">
      <alignment horizontal="center" vertical="center" wrapText="1"/>
    </xf>
    <xf numFmtId="1" fontId="22" fillId="0" borderId="7" xfId="0" applyNumberFormat="1" applyFont="1" applyBorder="1" applyAlignment="1" applyProtection="1">
      <alignment horizontal="center" vertical="center" wrapText="1"/>
      <protection locked="0"/>
    </xf>
    <xf numFmtId="0" fontId="31" fillId="0" borderId="7" xfId="0" applyFont="1" applyBorder="1" applyAlignment="1">
      <alignment horizontal="center" vertical="center" wrapText="1"/>
    </xf>
    <xf numFmtId="1" fontId="22" fillId="0" borderId="7" xfId="0" quotePrefix="1" applyNumberFormat="1" applyFont="1" applyBorder="1" applyAlignment="1">
      <alignment horizontal="center" vertical="center" wrapText="1"/>
    </xf>
    <xf numFmtId="1" fontId="13" fillId="0" borderId="7" xfId="3" applyNumberFormat="1" applyFill="1" applyBorder="1" applyAlignment="1">
      <alignment horizontal="center" vertical="center" wrapText="1"/>
    </xf>
    <xf numFmtId="1" fontId="22" fillId="0" borderId="7"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7" xfId="0" applyNumberFormat="1" applyFont="1" applyBorder="1" applyAlignment="1">
      <alignment horizontal="center" vertical="center"/>
    </xf>
    <xf numFmtId="0" fontId="22" fillId="0" borderId="9" xfId="0" applyFont="1" applyBorder="1" applyAlignment="1">
      <alignment horizontal="left" vertical="center" wrapText="1"/>
    </xf>
    <xf numFmtId="0" fontId="4" fillId="0" borderId="9" xfId="0" applyFont="1" applyBorder="1" applyAlignment="1">
      <alignment horizontal="center" vertical="center"/>
    </xf>
    <xf numFmtId="0" fontId="22" fillId="0" borderId="9" xfId="0" applyFont="1" applyBorder="1" applyAlignment="1">
      <alignment horizontal="center" vertical="center" wrapText="1"/>
    </xf>
    <xf numFmtId="1" fontId="22" fillId="0" borderId="9" xfId="0" applyNumberFormat="1" applyFont="1" applyBorder="1" applyAlignment="1" applyProtection="1">
      <alignment horizontal="center" vertical="center" wrapText="1"/>
      <protection locked="0"/>
    </xf>
    <xf numFmtId="0" fontId="31" fillId="0" borderId="9" xfId="0" applyFont="1" applyBorder="1" applyAlignment="1">
      <alignment horizontal="center" vertical="center" wrapText="1"/>
    </xf>
    <xf numFmtId="1" fontId="22" fillId="0" borderId="9" xfId="0" quotePrefix="1" applyNumberFormat="1" applyFont="1" applyBorder="1" applyAlignment="1">
      <alignment horizontal="center" vertical="center" wrapText="1"/>
    </xf>
    <xf numFmtId="1" fontId="13" fillId="0" borderId="9" xfId="3" applyNumberFormat="1" applyFill="1" applyBorder="1" applyAlignment="1">
      <alignment horizontal="center" vertical="center" wrapText="1"/>
    </xf>
    <xf numFmtId="1" fontId="22" fillId="0" borderId="9"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1" fontId="4" fillId="0" borderId="9" xfId="0" applyNumberFormat="1" applyFont="1" applyBorder="1" applyAlignment="1">
      <alignment horizontal="center" vertical="center"/>
    </xf>
    <xf numFmtId="166" fontId="4" fillId="0" borderId="0" xfId="0" applyNumberFormat="1" applyFont="1" applyAlignment="1">
      <alignment horizontal="center"/>
    </xf>
    <xf numFmtId="166" fontId="4" fillId="0" borderId="1" xfId="0" applyNumberFormat="1" applyFont="1" applyBorder="1" applyAlignment="1">
      <alignment horizontal="center"/>
    </xf>
    <xf numFmtId="166" fontId="4" fillId="0" borderId="1" xfId="0" applyNumberFormat="1" applyFont="1" applyBorder="1" applyAlignment="1">
      <alignment horizontal="center" vertical="center"/>
    </xf>
    <xf numFmtId="166" fontId="20" fillId="0" borderId="1" xfId="0" applyNumberFormat="1" applyFont="1" applyBorder="1" applyAlignment="1">
      <alignment horizontal="center" vertical="center"/>
    </xf>
    <xf numFmtId="166" fontId="0" fillId="0" borderId="6" xfId="0" applyNumberFormat="1" applyBorder="1" applyAlignment="1">
      <alignment horizontal="center" vertical="center" wrapText="1"/>
    </xf>
    <xf numFmtId="0" fontId="0" fillId="0" borderId="0" xfId="0" applyAlignment="1">
      <alignment horizontal="left"/>
    </xf>
    <xf numFmtId="9" fontId="0" fillId="0" borderId="0" xfId="0" applyNumberFormat="1"/>
    <xf numFmtId="0" fontId="2" fillId="2" borderId="1" xfId="0" applyFont="1" applyFill="1" applyBorder="1" applyAlignment="1">
      <alignment vertical="center" wrapText="1"/>
    </xf>
    <xf numFmtId="0" fontId="3" fillId="3" borderId="1" xfId="0" applyFont="1" applyFill="1" applyBorder="1" applyAlignment="1">
      <alignment vertical="center" wrapText="1"/>
    </xf>
    <xf numFmtId="0" fontId="3" fillId="13" borderId="1" xfId="0" applyFont="1" applyFill="1" applyBorder="1" applyAlignment="1">
      <alignment vertical="center" wrapText="1"/>
    </xf>
    <xf numFmtId="0" fontId="3" fillId="11"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1" fontId="3" fillId="3" borderId="1" xfId="0" applyNumberFormat="1" applyFont="1" applyFill="1" applyBorder="1" applyAlignment="1">
      <alignment horizontal="left" vertical="center" wrapText="1"/>
    </xf>
    <xf numFmtId="9" fontId="0" fillId="0" borderId="0" xfId="6" applyFont="1"/>
    <xf numFmtId="0" fontId="34" fillId="3" borderId="1" xfId="0" applyFont="1" applyFill="1" applyBorder="1" applyAlignment="1">
      <alignment vertical="center" wrapText="1"/>
    </xf>
    <xf numFmtId="0" fontId="0" fillId="0" borderId="0" xfId="0" applyAlignment="1">
      <alignment vertical="center"/>
    </xf>
    <xf numFmtId="0" fontId="34" fillId="0" borderId="0" xfId="0" applyFont="1" applyAlignment="1">
      <alignment vertical="center" wrapText="1"/>
    </xf>
    <xf numFmtId="1" fontId="0" fillId="0" borderId="0" xfId="0" applyNumberFormat="1" applyAlignment="1">
      <alignment horizontal="center" vertical="center"/>
    </xf>
    <xf numFmtId="9" fontId="5" fillId="0" borderId="1" xfId="6" applyFont="1" applyBorder="1" applyAlignment="1">
      <alignment horizontal="center" vertical="center"/>
    </xf>
    <xf numFmtId="9" fontId="5" fillId="0" borderId="1" xfId="0" applyNumberFormat="1" applyFont="1" applyBorder="1" applyAlignment="1">
      <alignment horizontal="center" vertical="center"/>
    </xf>
    <xf numFmtId="1" fontId="0" fillId="0" borderId="0" xfId="0" applyNumberFormat="1"/>
    <xf numFmtId="0" fontId="0" fillId="0" borderId="0" xfId="0" applyAlignment="1">
      <alignment horizontal="left" vertical="center" wrapText="1"/>
    </xf>
    <xf numFmtId="0" fontId="0" fillId="0" borderId="0" xfId="0" pivotButton="1" applyAlignment="1">
      <alignment horizontal="left" vertical="center"/>
    </xf>
    <xf numFmtId="9" fontId="4" fillId="0" borderId="1" xfId="6" applyFont="1" applyBorder="1" applyAlignment="1">
      <alignment horizontal="center" vertical="center"/>
    </xf>
    <xf numFmtId="1" fontId="5" fillId="0" borderId="1" xfId="0" applyNumberFormat="1" applyFont="1" applyBorder="1" applyAlignment="1">
      <alignment horizontal="center" vertical="center"/>
    </xf>
    <xf numFmtId="1" fontId="4" fillId="12" borderId="1" xfId="0" applyNumberFormat="1" applyFont="1" applyFill="1" applyBorder="1" applyAlignment="1">
      <alignment horizontal="center" vertical="center"/>
    </xf>
    <xf numFmtId="0" fontId="0" fillId="0" borderId="1" xfId="0" applyBorder="1"/>
    <xf numFmtId="1" fontId="4" fillId="0" borderId="1" xfId="0" applyNumberFormat="1" applyFont="1" applyBorder="1"/>
    <xf numFmtId="1" fontId="0" fillId="0" borderId="1" xfId="0" applyNumberFormat="1" applyBorder="1"/>
    <xf numFmtId="167" fontId="5" fillId="0" borderId="1" xfId="0" applyNumberFormat="1" applyFont="1" applyBorder="1" applyAlignment="1">
      <alignment horizontal="center" vertical="center"/>
    </xf>
    <xf numFmtId="0" fontId="4" fillId="0" borderId="3" xfId="0" applyFont="1" applyBorder="1" applyAlignment="1">
      <alignment horizontal="center" vertical="center"/>
    </xf>
    <xf numFmtId="0" fontId="2" fillId="4" borderId="1" xfId="0" applyFont="1" applyFill="1" applyBorder="1" applyAlignment="1">
      <alignment horizontal="left" vertical="center" wrapText="1"/>
    </xf>
    <xf numFmtId="0" fontId="20" fillId="0" borderId="1" xfId="0" applyFont="1" applyBorder="1" applyAlignment="1">
      <alignment horizontal="left" vertical="center" wrapText="1"/>
    </xf>
    <xf numFmtId="0" fontId="4" fillId="0" borderId="3" xfId="0" applyFont="1" applyBorder="1" applyAlignment="1">
      <alignment horizontal="left" vertical="center" wrapText="1"/>
    </xf>
    <xf numFmtId="1" fontId="4" fillId="0" borderId="1" xfId="0" applyNumberFormat="1" applyFont="1" applyBorder="1" applyAlignment="1">
      <alignment horizontal="center" vertical="top"/>
    </xf>
    <xf numFmtId="1" fontId="4" fillId="0" borderId="0" xfId="0" applyNumberFormat="1" applyFont="1" applyAlignment="1">
      <alignment horizontal="center"/>
    </xf>
    <xf numFmtId="0" fontId="4" fillId="0" borderId="0" xfId="0" applyFont="1" applyAlignment="1">
      <alignment horizontal="center"/>
    </xf>
    <xf numFmtId="0" fontId="4" fillId="0" borderId="11" xfId="0" applyFont="1" applyBorder="1" applyAlignment="1">
      <alignment horizontal="center" vertical="center" wrapText="1"/>
    </xf>
    <xf numFmtId="166" fontId="4" fillId="0" borderId="3" xfId="0" applyNumberFormat="1"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xf>
    <xf numFmtId="1" fontId="4" fillId="0" borderId="3" xfId="0" applyNumberFormat="1" applyFont="1" applyBorder="1" applyAlignment="1">
      <alignment horizontal="center" vertical="center"/>
    </xf>
    <xf numFmtId="166" fontId="4"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xf>
    <xf numFmtId="1" fontId="4" fillId="0" borderId="5" xfId="0" applyNumberFormat="1" applyFont="1" applyBorder="1" applyAlignment="1">
      <alignment horizontal="center" vertical="center" wrapText="1"/>
    </xf>
    <xf numFmtId="1" fontId="4" fillId="0" borderId="5" xfId="0" applyNumberFormat="1" applyFont="1" applyBorder="1" applyAlignment="1" applyProtection="1">
      <alignment horizontal="center" vertical="center"/>
      <protection locked="0"/>
    </xf>
    <xf numFmtId="0" fontId="4" fillId="0" borderId="5" xfId="0" applyFont="1" applyBorder="1" applyAlignment="1">
      <alignment horizontal="center"/>
    </xf>
    <xf numFmtId="1" fontId="4" fillId="0" borderId="5" xfId="0" applyNumberFormat="1" applyFont="1" applyBorder="1" applyAlignment="1">
      <alignment horizontal="center" vertical="center"/>
    </xf>
    <xf numFmtId="0" fontId="2" fillId="2" borderId="1" xfId="0" applyFont="1" applyFill="1" applyBorder="1" applyAlignment="1">
      <alignment horizontal="left" vertical="center" wrapText="1"/>
    </xf>
    <xf numFmtId="0" fontId="4" fillId="0" borderId="0" xfId="0" applyFont="1" applyAlignment="1">
      <alignment horizontal="left" vertical="center" wrapText="1"/>
    </xf>
    <xf numFmtId="164" fontId="4" fillId="0" borderId="1" xfId="0" applyNumberFormat="1" applyFont="1" applyBorder="1" applyAlignment="1">
      <alignment horizontal="left"/>
    </xf>
    <xf numFmtId="0" fontId="24" fillId="0" borderId="1" xfId="0" applyFont="1" applyBorder="1" applyAlignment="1">
      <alignment horizontal="left" vertical="center" wrapText="1"/>
    </xf>
    <xf numFmtId="0" fontId="18" fillId="0" borderId="1" xfId="0" applyFont="1" applyBorder="1" applyAlignment="1">
      <alignment horizontal="left" vertical="center" wrapText="1"/>
    </xf>
    <xf numFmtId="164" fontId="4" fillId="0" borderId="1" xfId="0" applyNumberFormat="1" applyFont="1" applyBorder="1" applyAlignment="1">
      <alignment horizontal="left" vertical="center"/>
    </xf>
    <xf numFmtId="0" fontId="4" fillId="0" borderId="0" xfId="0" applyFont="1"/>
    <xf numFmtId="0" fontId="0" fillId="0" borderId="1" xfId="0" applyBorder="1" applyAlignment="1">
      <alignment horizontal="left" vertical="center"/>
    </xf>
    <xf numFmtId="0" fontId="0" fillId="0" borderId="1" xfId="0" applyBorder="1" applyAlignment="1">
      <alignment horizontal="left"/>
    </xf>
    <xf numFmtId="0" fontId="14" fillId="0" borderId="1" xfId="0" applyFont="1" applyBorder="1" applyAlignment="1">
      <alignment vertical="center" wrapText="1"/>
    </xf>
    <xf numFmtId="0" fontId="16" fillId="0" borderId="1" xfId="0" applyFont="1" applyBorder="1" applyAlignment="1">
      <alignment vertical="center" wrapText="1"/>
    </xf>
    <xf numFmtId="0" fontId="28" fillId="0" borderId="1" xfId="0" applyFont="1" applyBorder="1" applyAlignment="1">
      <alignment vertical="center" wrapText="1"/>
    </xf>
    <xf numFmtId="0" fontId="20" fillId="0" borderId="1" xfId="0" applyFont="1" applyBorder="1"/>
    <xf numFmtId="0" fontId="20" fillId="0" borderId="1"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2" fontId="4" fillId="0" borderId="0" xfId="6" applyNumberFormat="1" applyFont="1" applyAlignment="1">
      <alignment horizontal="center"/>
    </xf>
    <xf numFmtId="9" fontId="4" fillId="0" borderId="1" xfId="6" applyFont="1" applyFill="1" applyBorder="1" applyAlignment="1">
      <alignment horizontal="center" vertical="center"/>
    </xf>
    <xf numFmtId="0" fontId="6" fillId="2" borderId="1" xfId="0" applyFont="1" applyFill="1" applyBorder="1" applyAlignment="1">
      <alignment horizontal="center" vertical="center" wrapText="1"/>
    </xf>
    <xf numFmtId="0" fontId="4" fillId="0" borderId="4" xfId="0" applyFont="1" applyBorder="1" applyAlignment="1">
      <alignment horizontal="center" vertical="center"/>
    </xf>
    <xf numFmtId="1" fontId="4" fillId="0" borderId="4" xfId="0" applyNumberFormat="1" applyFont="1" applyBorder="1" applyAlignment="1">
      <alignment horizontal="center" vertical="center"/>
    </xf>
    <xf numFmtId="0" fontId="3"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4" fillId="0" borderId="1" xfId="0" applyFont="1" applyBorder="1" applyAlignment="1">
      <alignment vertical="top"/>
    </xf>
    <xf numFmtId="0" fontId="4" fillId="0" borderId="5" xfId="0" applyFont="1" applyBorder="1" applyAlignment="1">
      <alignment vertical="center" wrapText="1"/>
    </xf>
    <xf numFmtId="1" fontId="16" fillId="0" borderId="1" xfId="0" applyNumberFormat="1" applyFont="1" applyBorder="1" applyAlignment="1">
      <alignment vertical="center" wrapText="1"/>
    </xf>
    <xf numFmtId="1" fontId="20" fillId="0" borderId="1" xfId="0" applyNumberFormat="1" applyFont="1" applyBorder="1" applyAlignment="1">
      <alignment vertical="center"/>
    </xf>
    <xf numFmtId="0" fontId="22" fillId="0" borderId="7" xfId="0" applyFont="1" applyBorder="1" applyAlignment="1">
      <alignment vertical="center" wrapText="1"/>
    </xf>
    <xf numFmtId="0" fontId="22" fillId="0" borderId="9" xfId="0" applyFont="1" applyBorder="1" applyAlignment="1">
      <alignment vertical="center" wrapText="1"/>
    </xf>
    <xf numFmtId="0" fontId="4" fillId="0" borderId="0" xfId="0" applyFont="1" applyAlignment="1">
      <alignment vertical="center"/>
    </xf>
    <xf numFmtId="1" fontId="4" fillId="0" borderId="0" xfId="0" applyNumberFormat="1" applyFont="1"/>
    <xf numFmtId="0" fontId="20" fillId="0" borderId="1" xfId="0" applyFont="1" applyBorder="1" applyAlignment="1">
      <alignment vertical="center" wrapText="1"/>
    </xf>
    <xf numFmtId="0" fontId="14" fillId="0" borderId="1" xfId="0" applyFont="1" applyBorder="1" applyAlignment="1">
      <alignment horizontal="center"/>
    </xf>
    <xf numFmtId="0" fontId="3" fillId="9" borderId="1" xfId="0" applyFont="1" applyFill="1" applyBorder="1" applyAlignment="1">
      <alignment vertical="center" wrapText="1"/>
    </xf>
    <xf numFmtId="0" fontId="6" fillId="2" borderId="1" xfId="0" applyFont="1" applyFill="1" applyBorder="1" applyAlignment="1">
      <alignment vertical="center" wrapText="1"/>
    </xf>
    <xf numFmtId="0" fontId="4" fillId="0" borderId="5" xfId="0" applyFont="1" applyBorder="1"/>
    <xf numFmtId="0" fontId="20" fillId="0" borderId="1" xfId="0" applyFont="1" applyBorder="1" applyAlignment="1">
      <alignment wrapText="1"/>
    </xf>
    <xf numFmtId="0" fontId="18" fillId="0" borderId="1" xfId="0" applyFont="1" applyBorder="1" applyAlignment="1">
      <alignment vertical="center" wrapText="1"/>
    </xf>
    <xf numFmtId="0" fontId="21" fillId="0" borderId="1" xfId="0" applyFont="1" applyBorder="1" applyAlignment="1">
      <alignment vertical="center" wrapText="1"/>
    </xf>
    <xf numFmtId="0" fontId="0" fillId="0" borderId="1" xfId="0" applyBorder="1" applyAlignment="1">
      <alignment vertical="top" wrapText="1"/>
    </xf>
    <xf numFmtId="0" fontId="27" fillId="0" borderId="1" xfId="0" applyFont="1" applyBorder="1" applyAlignment="1">
      <alignment vertical="center" wrapText="1"/>
    </xf>
    <xf numFmtId="0" fontId="4" fillId="0" borderId="1" xfId="0" applyFont="1" applyBorder="1" applyAlignment="1">
      <alignment wrapText="1"/>
    </xf>
    <xf numFmtId="0" fontId="4" fillId="12" borderId="1" xfId="0" applyFont="1" applyFill="1" applyBorder="1" applyAlignment="1">
      <alignment vertical="center"/>
    </xf>
    <xf numFmtId="0" fontId="4" fillId="12" borderId="1" xfId="0" applyFont="1" applyFill="1" applyBorder="1" applyAlignment="1">
      <alignment horizontal="center"/>
    </xf>
    <xf numFmtId="0" fontId="4" fillId="0" borderId="7"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1" xfId="0" applyFont="1" applyFill="1" applyBorder="1" applyAlignment="1">
      <alignment vertical="center" wrapText="1"/>
    </xf>
    <xf numFmtId="0" fontId="2" fillId="8" borderId="1" xfId="0" applyFont="1" applyFill="1" applyBorder="1" applyAlignment="1">
      <alignment vertical="center" wrapText="1"/>
    </xf>
    <xf numFmtId="0" fontId="31" fillId="0" borderId="1" xfId="0" applyFont="1" applyBorder="1" applyAlignment="1">
      <alignment vertical="center" wrapText="1"/>
    </xf>
    <xf numFmtId="0" fontId="3" fillId="5" borderId="1" xfId="0" applyFont="1" applyFill="1" applyBorder="1" applyAlignment="1">
      <alignment vertical="center" wrapText="1"/>
    </xf>
    <xf numFmtId="2" fontId="4" fillId="0" borderId="0" xfId="6" applyNumberFormat="1" applyFont="1" applyAlignment="1"/>
    <xf numFmtId="0" fontId="22" fillId="0" borderId="1" xfId="0" applyFont="1" applyBorder="1" applyAlignment="1">
      <alignment vertical="top"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2" xfId="0" applyFont="1" applyBorder="1"/>
    <xf numFmtId="1" fontId="7" fillId="10" borderId="2" xfId="0" applyNumberFormat="1" applyFont="1" applyFill="1" applyBorder="1" applyAlignment="1">
      <alignment vertical="center" wrapText="1"/>
    </xf>
    <xf numFmtId="0" fontId="4" fillId="0" borderId="3" xfId="0" applyFont="1" applyBorder="1"/>
    <xf numFmtId="1" fontId="22" fillId="0" borderId="8" xfId="0" applyNumberFormat="1" applyFont="1" applyBorder="1" applyAlignment="1">
      <alignment vertical="center" wrapText="1"/>
    </xf>
    <xf numFmtId="1" fontId="22" fillId="0" borderId="10" xfId="0" applyNumberFormat="1" applyFont="1" applyBorder="1" applyAlignment="1">
      <alignment vertical="center" wrapText="1"/>
    </xf>
    <xf numFmtId="0" fontId="4" fillId="0" borderId="1" xfId="0" applyFont="1" applyBorder="1" applyAlignment="1">
      <alignment horizontal="left"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wrapText="1"/>
    </xf>
    <xf numFmtId="9" fontId="5" fillId="0" borderId="1" xfId="6" applyNumberFormat="1" applyFont="1" applyBorder="1" applyAlignment="1">
      <alignment horizontal="center"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4" fillId="0" borderId="1" xfId="0" applyFont="1" applyBorder="1" applyAlignment="1">
      <alignment horizontal="center" vertical="center"/>
    </xf>
    <xf numFmtId="1" fontId="7" fillId="5" borderId="1" xfId="0" applyNumberFormat="1" applyFont="1" applyFill="1" applyBorder="1" applyAlignment="1">
      <alignment horizontal="center" vertical="center" wrapText="1"/>
    </xf>
    <xf numFmtId="1" fontId="7" fillId="5" borderId="1" xfId="0" applyNumberFormat="1" applyFont="1" applyFill="1" applyBorder="1" applyAlignment="1">
      <alignment horizontal="left" vertical="center" wrapText="1"/>
    </xf>
    <xf numFmtId="1" fontId="7" fillId="3" borderId="1" xfId="0" applyNumberFormat="1" applyFont="1" applyFill="1" applyBorder="1" applyAlignment="1">
      <alignment horizontal="center" vertical="center" wrapText="1"/>
    </xf>
    <xf numFmtId="0" fontId="7" fillId="9" borderId="1" xfId="0" applyFont="1" applyFill="1" applyBorder="1" applyAlignment="1">
      <alignment horizontal="left" vertical="center" wrapText="1"/>
    </xf>
    <xf numFmtId="166" fontId="6" fillId="6" borderId="1" xfId="0" applyNumberFormat="1" applyFont="1" applyFill="1" applyBorder="1" applyAlignment="1">
      <alignment horizontal="center" vertical="center" wrapText="1"/>
    </xf>
    <xf numFmtId="0" fontId="6" fillId="4" borderId="1" xfId="0" applyFont="1" applyFill="1" applyBorder="1" applyAlignment="1">
      <alignment horizontal="left" vertical="center"/>
    </xf>
    <xf numFmtId="0" fontId="6" fillId="4"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7" borderId="1" xfId="0" applyFont="1" applyFill="1" applyBorder="1" applyAlignment="1">
      <alignment horizontal="center" vertical="center" wrapText="1"/>
    </xf>
  </cellXfs>
  <cellStyles count="7">
    <cellStyle name="Comma" xfId="5" builtinId="3"/>
    <cellStyle name="Hyperlink" xfId="3" builtinId="8"/>
    <cellStyle name="Hyperlink 2" xfId="2" xr:uid="{00000000-0005-0000-0000-000002000000}"/>
    <cellStyle name="Normal" xfId="0" builtinId="0"/>
    <cellStyle name="Normal 2" xfId="1" xr:uid="{00000000-0005-0000-0000-000004000000}"/>
    <cellStyle name="Normal 2 2" xfId="4" xr:uid="{00000000-0005-0000-0000-000005000000}"/>
    <cellStyle name="Percent" xfId="6" builtinId="5"/>
  </cellStyles>
  <dxfs count="9">
    <dxf>
      <alignment wrapText="1"/>
    </dxf>
    <dxf>
      <alignment wrapText="1"/>
    </dxf>
    <dxf>
      <alignment wrapText="1"/>
    </dxf>
    <dxf>
      <alignment wrapText="1"/>
    </dxf>
    <dxf>
      <alignment horizontal="left"/>
    </dxf>
    <dxf>
      <alignment vertical="center"/>
    </dxf>
    <dxf>
      <alignment horizontal="left"/>
    </dxf>
    <dxf>
      <alignment vertical="center"/>
    </dxf>
    <dxf>
      <alignment wrapText="1"/>
    </dxf>
  </dxfs>
  <tableStyles count="0" defaultTableStyle="TableStyleMedium2" defaultPivotStyle="PivotStyleLight16"/>
  <colors>
    <mruColors>
      <color rgb="FF34A48F"/>
      <color rgb="FF006B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n-lt"/>
                <a:ea typeface="+mn-ea"/>
                <a:cs typeface="+mn-cs"/>
              </a:defRPr>
            </a:pPr>
            <a:r>
              <a:rPr lang="en-US" sz="1600" baseline="0" dirty="0"/>
              <a:t>Expected Waste Generation </a:t>
            </a:r>
          </a:p>
          <a:p>
            <a:pPr>
              <a:defRPr sz="1600"/>
            </a:pPr>
            <a:r>
              <a:rPr lang="en-US" sz="1600" baseline="0" dirty="0"/>
              <a:t>vs</a:t>
            </a:r>
          </a:p>
          <a:p>
            <a:pPr>
              <a:defRPr sz="1600"/>
            </a:pPr>
            <a:r>
              <a:rPr lang="en-US" sz="1600" b="1" i="0" u="none" strike="noStrike" baseline="0">
                <a:effectLst/>
              </a:rPr>
              <a:t>Waste collection</a:t>
            </a:r>
            <a:endParaRPr lang="en-US" sz="1600" dirty="0"/>
          </a:p>
        </c:rich>
      </c:tx>
      <c:layout>
        <c:manualLayout>
          <c:xMode val="edge"/>
          <c:yMode val="edge"/>
          <c:x val="0.19013723673381216"/>
          <c:y val="5.092578203794539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9913-4FB1-83AD-AA00CD280F2C}"/>
              </c:ext>
            </c:extLst>
          </c:dPt>
          <c:dPt>
            <c:idx val="1"/>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9913-4FB1-83AD-AA00CD280F2C}"/>
              </c:ext>
            </c:extLst>
          </c:dPt>
          <c:dLbls>
            <c:dLbl>
              <c:idx val="0"/>
              <c:tx>
                <c:rich>
                  <a:bodyPr/>
                  <a:lstStyle/>
                  <a:p>
                    <a:r>
                      <a:rPr lang="en-US"/>
                      <a:t>26%</a:t>
                    </a:r>
                  </a:p>
                </c:rich>
              </c:tx>
              <c:dLblPos val="ctr"/>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9913-4FB1-83AD-AA00CD280F2C}"/>
                </c:ext>
              </c:extLst>
            </c:dLbl>
            <c:spPr>
              <a:pattFill prst="pct75">
                <a:fgClr>
                  <a:prstClr val="black">
                    <a:lumMod val="75000"/>
                    <a:lumOff val="25000"/>
                  </a:prstClr>
                </a:fgClr>
                <a:bgClr>
                  <a:prstClr val="black">
                    <a:lumMod val="65000"/>
                    <a:lumOff val="35000"/>
                  </a:prst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Summary!$K$42:$L$42</c:f>
              <c:strCache>
                <c:ptCount val="2"/>
                <c:pt idx="0">
                  <c:v>% of total waste is not collected per month</c:v>
                </c:pt>
                <c:pt idx="1">
                  <c:v>% of total waste is collected per month</c:v>
                </c:pt>
              </c:strCache>
            </c:strRef>
          </c:cat>
          <c:val>
            <c:numRef>
              <c:f>Summary!$K$43:$L$43</c:f>
              <c:numCache>
                <c:formatCode>0%</c:formatCode>
                <c:ptCount val="2"/>
                <c:pt idx="0">
                  <c:v>0.26156307701293979</c:v>
                </c:pt>
                <c:pt idx="1">
                  <c:v>0.73843692298706021</c:v>
                </c:pt>
              </c:numCache>
            </c:numRef>
          </c:val>
          <c:extLst>
            <c:ext xmlns:c16="http://schemas.microsoft.com/office/drawing/2014/chart" uri="{C3380CC4-5D6E-409C-BE32-E72D297353CC}">
              <c16:uniqueId val="{00000004-9913-4FB1-83AD-AA00CD280F2C}"/>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165707851173382"/>
          <c:y val="0.42151740133838167"/>
          <c:w val="0.32550721784776904"/>
          <c:h val="0.3017716535433070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no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 of different sources collected waste</a:t>
            </a:r>
            <a:endParaRPr lang="en-US">
              <a:effectLst/>
            </a:endParaRPr>
          </a:p>
        </c:rich>
      </c:tx>
      <c:layout>
        <c:manualLayout>
          <c:xMode val="edge"/>
          <c:yMode val="edge"/>
          <c:x val="0.10288188976377954"/>
          <c:y val="5.0925925925925923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2.7346439850504584E-2"/>
          <c:y val="0.16202111295733065"/>
          <c:w val="0.54108756901263277"/>
          <c:h val="0.79551955241721872"/>
        </c:manualLayout>
      </c:layout>
      <c:pie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F07-4C28-8769-8C79B734B089}"/>
              </c:ext>
            </c:extLst>
          </c:dPt>
          <c:dPt>
            <c:idx val="1"/>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F07-4C28-8769-8C79B734B089}"/>
              </c:ext>
            </c:extLst>
          </c:dPt>
          <c:dPt>
            <c:idx val="2"/>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F07-4C28-8769-8C79B734B08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Summary!$G$42:$I$42</c:f>
              <c:strCache>
                <c:ptCount val="3"/>
                <c:pt idx="0">
                  <c:v>% of total domestic waste is collected per month</c:v>
                </c:pt>
                <c:pt idx="1">
                  <c:v>% of total drainage waste is collected per month</c:v>
                </c:pt>
                <c:pt idx="2">
                  <c:v>% of total other source waste is collected per month</c:v>
                </c:pt>
              </c:strCache>
            </c:strRef>
          </c:cat>
          <c:val>
            <c:numRef>
              <c:f>Summary!$G$43:$I$43</c:f>
              <c:numCache>
                <c:formatCode>0%</c:formatCode>
                <c:ptCount val="3"/>
                <c:pt idx="0">
                  <c:v>0.55050404208413473</c:v>
                </c:pt>
                <c:pt idx="1">
                  <c:v>0.2398249668306707</c:v>
                </c:pt>
                <c:pt idx="2">
                  <c:v>0.20967099108519457</c:v>
                </c:pt>
              </c:numCache>
            </c:numRef>
          </c:val>
          <c:extLst>
            <c:ext xmlns:c16="http://schemas.microsoft.com/office/drawing/2014/chart" uri="{C3380CC4-5D6E-409C-BE32-E72D297353CC}">
              <c16:uniqueId val="{00000006-5F07-4C28-8769-8C79B734B089}"/>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58790442431262324"/>
          <c:y val="0.20628428545681168"/>
          <c:w val="0.39109229268405621"/>
          <c:h val="0.6073473019262423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no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Expected Waste Generation </a:t>
            </a:r>
          </a:p>
          <a:p>
            <a:pPr>
              <a:defRPr/>
            </a:pPr>
            <a:r>
              <a:rPr lang="en-US" sz="1800" b="1" i="0" baseline="0">
                <a:effectLst/>
              </a:rPr>
              <a:t>vs </a:t>
            </a:r>
          </a:p>
          <a:p>
            <a:pPr>
              <a:defRPr/>
            </a:pPr>
            <a:r>
              <a:rPr lang="en-US" sz="1800" b="1" i="0" baseline="0">
                <a:effectLst/>
              </a:rPr>
              <a:t>Waste collection</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001-3516-4BDA-82E3-703601D73A63}"/>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Summary!$C$42:$D$42</c:f>
              <c:strCache>
                <c:ptCount val="2"/>
                <c:pt idx="0">
                  <c:v>Amount of total waste is collected per month 
(Unit-Ton)</c:v>
                </c:pt>
                <c:pt idx="1">
                  <c:v>Amount of total waste is generated per month (Unit-Ton)</c:v>
                </c:pt>
              </c:strCache>
            </c:strRef>
          </c:cat>
          <c:val>
            <c:numRef>
              <c:f>Summary!$C$43:$D$43</c:f>
              <c:numCache>
                <c:formatCode>0</c:formatCode>
                <c:ptCount val="2"/>
                <c:pt idx="0">
                  <c:v>2700.7826105833333</c:v>
                </c:pt>
                <c:pt idx="1">
                  <c:v>3657.4317000000005</c:v>
                </c:pt>
              </c:numCache>
            </c:numRef>
          </c:val>
          <c:extLst>
            <c:ext xmlns:c16="http://schemas.microsoft.com/office/drawing/2014/chart" uri="{C3380CC4-5D6E-409C-BE32-E72D297353CC}">
              <c16:uniqueId val="{00000002-3516-4BDA-82E3-703601D73A63}"/>
            </c:ext>
          </c:extLst>
        </c:ser>
        <c:dLbls>
          <c:showLegendKey val="0"/>
          <c:showVal val="1"/>
          <c:showCatName val="0"/>
          <c:showSerName val="0"/>
          <c:showPercent val="0"/>
          <c:showBubbleSize val="0"/>
        </c:dLbls>
        <c:gapWidth val="150"/>
        <c:overlap val="-25"/>
        <c:axId val="356763408"/>
        <c:axId val="356760272"/>
      </c:barChart>
      <c:catAx>
        <c:axId val="3567634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1100" b="0" i="0" u="none" strike="noStrike" kern="1200" baseline="0">
                <a:ln>
                  <a:noFill/>
                </a:ln>
                <a:solidFill>
                  <a:schemeClr val="tx1">
                    <a:lumMod val="65000"/>
                    <a:lumOff val="35000"/>
                  </a:schemeClr>
                </a:solidFill>
                <a:latin typeface="+mn-lt"/>
                <a:ea typeface="+mn-ea"/>
                <a:cs typeface="+mn-cs"/>
              </a:defRPr>
            </a:pPr>
            <a:endParaRPr lang="en-US"/>
          </a:p>
        </c:txPr>
        <c:crossAx val="356760272"/>
        <c:crosses val="autoZero"/>
        <c:auto val="1"/>
        <c:lblAlgn val="ctr"/>
        <c:lblOffset val="100"/>
        <c:noMultiLvlLbl val="0"/>
      </c:catAx>
      <c:valAx>
        <c:axId val="356760272"/>
        <c:scaling>
          <c:orientation val="minMax"/>
        </c:scaling>
        <c:delete val="1"/>
        <c:axPos val="b"/>
        <c:numFmt formatCode="0" sourceLinked="1"/>
        <c:majorTickMark val="none"/>
        <c:minorTickMark val="none"/>
        <c:tickLblPos val="nextTo"/>
        <c:crossAx val="3567634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583506</xdr:colOff>
      <xdr:row>45</xdr:row>
      <xdr:rowOff>83243</xdr:rowOff>
    </xdr:from>
    <xdr:to>
      <xdr:col>11</xdr:col>
      <xdr:colOff>696630</xdr:colOff>
      <xdr:row>62</xdr:row>
      <xdr:rowOff>126617</xdr:rowOff>
    </xdr:to>
    <xdr:graphicFrame macro="">
      <xdr:nvGraphicFramePr>
        <xdr:cNvPr id="2" name="Chart 1">
          <a:extLst>
            <a:ext uri="{FF2B5EF4-FFF2-40B4-BE49-F238E27FC236}">
              <a16:creationId xmlns:a16="http://schemas.microsoft.com/office/drawing/2014/main" id="{92EF106E-5D8F-4995-BF03-892A86C3B3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634334</xdr:colOff>
      <xdr:row>45</xdr:row>
      <xdr:rowOff>77161</xdr:rowOff>
    </xdr:from>
    <xdr:to>
      <xdr:col>17</xdr:col>
      <xdr:colOff>42423</xdr:colOff>
      <xdr:row>62</xdr:row>
      <xdr:rowOff>128868</xdr:rowOff>
    </xdr:to>
    <xdr:graphicFrame macro="">
      <xdr:nvGraphicFramePr>
        <xdr:cNvPr id="3" name="Chart 2">
          <a:extLst>
            <a:ext uri="{FF2B5EF4-FFF2-40B4-BE49-F238E27FC236}">
              <a16:creationId xmlns:a16="http://schemas.microsoft.com/office/drawing/2014/main" id="{31D3FC30-AA7B-4D1D-BEFF-DBB500E1F5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830037</xdr:colOff>
      <xdr:row>45</xdr:row>
      <xdr:rowOff>70756</xdr:rowOff>
    </xdr:from>
    <xdr:to>
      <xdr:col>6</xdr:col>
      <xdr:colOff>952500</xdr:colOff>
      <xdr:row>61</xdr:row>
      <xdr:rowOff>68035</xdr:rowOff>
    </xdr:to>
    <xdr:graphicFrame macro="">
      <xdr:nvGraphicFramePr>
        <xdr:cNvPr id="4" name="Chart 3">
          <a:extLst>
            <a:ext uri="{FF2B5EF4-FFF2-40B4-BE49-F238E27FC236}">
              <a16:creationId xmlns:a16="http://schemas.microsoft.com/office/drawing/2014/main" id="{4D836EB0-AE22-4028-88D3-3E032BB09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CMP-WASH-JAFAR/AppData/Local/Microsoft/Windows/INetCache/Content.Outlook/GXUH8LOW/30012023_2nd%20Round%202022_MRF%20Data%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sheetName val="Summary"/>
      <sheetName val="MRF Data Dec 2022_RAW Data"/>
      <sheetName val="MRF Data Dec 2022"/>
      <sheetName val="MRF Location"/>
    </sheetNames>
    <sheetDataSet>
      <sheetData sheetId="0"/>
      <sheetData sheetId="1" refreshError="1"/>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Tanvir Ahmed" id="{398BA473-EF2A-4E9A-A540-73A37286E24A}" userId="S::taahmed@unicef.org::5d3d96f5-2fb3-456a-a573-af2609d0591e"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5321.712091435184" createdVersion="8" refreshedVersion="8" minRefreshableVersion="3" recordCount="107" xr:uid="{00000000-000A-0000-FFFF-FFFF00000000}">
  <cacheSource type="worksheet">
    <worksheetSource ref="B4:AS110" sheet="MRF Data Dec 2023_GPS"/>
  </cacheSource>
  <cacheFields count="44">
    <cacheField name="Organization Name" numFmtId="0">
      <sharedItems/>
    </cacheField>
    <cacheField name="Type of SWM Facility" numFmtId="0">
      <sharedItems/>
    </cacheField>
    <cacheField name="Is the facility currently operational? (Y/N)" numFmtId="0">
      <sharedItems/>
    </cacheField>
    <cacheField name="Number of volunteers / CFWs working on waste collection/segregation and the running of the facility" numFmtId="0">
      <sharedItems containsString="0" containsBlank="1" containsNumber="1" containsInteger="1" minValue="0" maxValue="48"/>
    </cacheField>
    <cacheField name="Area / footprint (m2)" numFmtId="0">
      <sharedItems containsString="0" containsBlank="1" containsNumber="1" containsInteger="1" minValue="14" maxValue="2195"/>
    </cacheField>
    <cacheField name="Focal person of the facility: Name" numFmtId="0">
      <sharedItems/>
    </cacheField>
    <cacheField name="Phone" numFmtId="0">
      <sharedItems containsBlank="1" containsMixedTypes="1" containsNumber="1" containsInteger="1" minValue="183825081" maxValue="8801914974879"/>
    </cacheField>
    <cacheField name="Email" numFmtId="0">
      <sharedItems containsBlank="1"/>
    </cacheField>
    <cacheField name="Camp Name" numFmtId="0">
      <sharedItems count="34">
        <s v="Camp 24"/>
        <s v="Camp 27"/>
        <s v="Camp 11"/>
        <s v="Camp 01E"/>
        <s v="Camp 01W"/>
        <s v="Camp 02E"/>
        <s v="Camp 04 Extension"/>
        <s v="Camp 03"/>
        <s v="Camp 21"/>
        <s v="Camp 10"/>
        <s v="Camp 14"/>
        <s v="Camp 02W "/>
        <s v="Camp 25"/>
        <s v="Camp 17"/>
        <s v="Camp 15"/>
        <s v="Camp 16"/>
        <s v="Camp 22"/>
        <s v="Camp 09"/>
        <s v="Camp 26"/>
        <s v="Camp NRC"/>
        <s v="Camp KRC"/>
        <s v="Camp 05"/>
        <s v="Camp 12"/>
        <s v="Camp 20"/>
        <s v="Camp 13"/>
        <s v="Camp 08E"/>
        <s v="Camp 06"/>
        <s v="Camp 07"/>
        <s v="Camp 08W"/>
        <s v="Camp 18"/>
        <s v="Camp 20 Extension"/>
        <s v="Camp 19"/>
        <s v="camp 04"/>
        <s v="Camp 25 " u="1"/>
      </sharedItems>
    </cacheField>
    <cacheField name="Block Name" numFmtId="0">
      <sharedItems containsBlank="1"/>
    </cacheField>
    <cacheField name="Sub-Block Name" numFmtId="0">
      <sharedItems containsBlank="1" containsMixedTypes="1" containsNumber="1" containsInteger="1" minValue="13" maxValue="13"/>
    </cacheField>
    <cacheField name="Latitude_x000a_(Decimal Degrees)" numFmtId="0">
      <sharedItems containsMixedTypes="1" containsNumber="1" minValue="20.581" maxValue="22.213327"/>
    </cacheField>
    <cacheField name="Longitude _x000a_(Decimal Degrees)" numFmtId="0">
      <sharedItems containsMixedTypes="1" containsNumber="1" minValue="92.135149999999996" maxValue="93.149474999999995"/>
    </cacheField>
    <cacheField name="Coverage of MRF_x000a_(where is waste received from?)_x000a_Camp and block names" numFmtId="0">
      <sharedItems/>
    </cacheField>
    <cacheField name="# of HHs currently under coverage by MRF" numFmtId="0">
      <sharedItems containsString="0" containsBlank="1" containsNumber="1" containsInteger="1" minValue="78" maxValue="17077"/>
    </cacheField>
    <cacheField name="# of people currently under coverage by MRF" numFmtId="0">
      <sharedItems containsString="0" containsBlank="1" containsNumber="1" minValue="383" maxValue="83510"/>
    </cacheField>
    <cacheField name="Maximum capacity of MRF:_x000a_# of HHs" numFmtId="0">
      <sharedItems containsSemiMixedTypes="0" containsString="0" containsNumber="1" minValue="76" maxValue="17077"/>
    </cacheField>
    <cacheField name="Maximum capacity of MRF:_x000a_# of people" numFmtId="0">
      <sharedItems containsSemiMixedTypes="0" containsString="0" containsNumber="1" minValue="380" maxValue="83510"/>
    </cacheField>
    <cacheField name="Emergency land: Is there a surrounding space to temporarily store debris waste during emergency events? (Y/N)" numFmtId="0">
      <sharedItems/>
    </cacheField>
    <cacheField name="How large is this area? (m2)" numFmtId="0">
      <sharedItems containsString="0" containsBlank="1" containsNumber="1" minValue="10" maxValue="2000"/>
    </cacheField>
    <cacheField name="Is the waste collected from HHs (door-to-door) or from communal waste points?" numFmtId="0">
      <sharedItems containsBlank="1"/>
    </cacheField>
    <cacheField name="How many days per week is the waste collected?" numFmtId="0">
      <sharedItems containsBlank="1" containsMixedTypes="1" containsNumber="1" containsInteger="1" minValue="5" maxValue="7"/>
    </cacheField>
    <cacheField name="Is the waste segregated at source (organics / inorganics)? (Y/N)" numFmtId="0">
      <sharedItems containsBlank="1"/>
    </cacheField>
    <cacheField name="Type of composting method" numFmtId="0">
      <sharedItems/>
    </cacheField>
    <cacheField name="If combined methods, Please specify" numFmtId="0">
      <sharedItems containsBlank="1"/>
    </cacheField>
    <cacheField name="Usage of compost:_x000a_where does the compost go?" numFmtId="0">
      <sharedItems containsBlank="1"/>
    </cacheField>
    <cacheField name="How much compost you have distributed (kg/month)" numFmtId="0">
      <sharedItems containsBlank="1" containsMixedTypes="1" containsNumber="1" minValue="64" maxValue="6033"/>
    </cacheField>
    <cacheField name="Currently Stored amount of leftover compost (kg)" numFmtId="0">
      <sharedItems containsString="0" containsBlank="1" containsNumber="1" containsInteger="1" minValue="6" maxValue="44000"/>
    </cacheField>
    <cacheField name="Scrap dealers are engaged and collecting recyclables regularly. (Yes or NO)" numFmtId="0">
      <sharedItems/>
    </cacheField>
    <cacheField name="Is the residual waste brought to landfill at camp 20Ext.? (Y/N)" numFmtId="0">
      <sharedItems containsBlank="1"/>
    </cacheField>
    <cacheField name="If No, where does the residual waste go?" numFmtId="0">
      <sharedItems containsBlank="1"/>
    </cacheField>
    <cacheField name="How much residual waste do you have stored, approximately (kg/month)? " numFmtId="0">
      <sharedItems containsBlank="1" containsMixedTypes="1" containsNumber="1" minValue="20" maxValue="99900"/>
    </cacheField>
    <cacheField name="Amount of domestic waste collected (kg/month)" numFmtId="0">
      <sharedItems containsString="0" containsBlank="1" containsNumber="1" minValue="0" maxValue="88956.292249999999"/>
    </cacheField>
    <cacheField name="Amount of drainage waste collected (kg/month)" numFmtId="0">
      <sharedItems containsString="0" containsBlank="1" containsNumber="1" minValue="0" maxValue="80089"/>
    </cacheField>
    <cacheField name="Amount of  other source waste collected (kg/month)" numFmtId="0">
      <sharedItems containsString="0" containsBlank="1" containsNumber="1" minValue="0" maxValue="100942"/>
    </cacheField>
    <cacheField name="Amount of organic waste collected_x000a_(kg/month)" numFmtId="0">
      <sharedItems containsString="0" containsBlank="1" containsNumber="1" minValue="74" maxValue="85236.800000000003"/>
    </cacheField>
    <cacheField name="Amount of recyclable waste collected_x000a_(kg/month)" numFmtId="0">
      <sharedItems containsString="0" containsBlank="1" containsNumber="1" minValue="2" maxValue="22893"/>
    </cacheField>
    <cacheField name="Amount of residual waste collected_x000a_(kg/month)" numFmtId="0">
      <sharedItems containsString="0" containsBlank="1" containsNumber="1" minValue="0" maxValue="48212"/>
    </cacheField>
    <cacheField name="Specify the name of &quot;other sources&quot; (like: Markets, cleaning operations, other sector activities, etc.)" numFmtId="0">
      <sharedItems containsBlank="1" containsMixedTypes="1" containsNumber="1" containsInteger="1" minValue="0" maxValue="4500"/>
    </cacheField>
    <cacheField name="Amount of compost produced per month_x000a_(kg/month)" numFmtId="0">
      <sharedItems containsString="0" containsBlank="1" containsNumber="1" minValue="31" maxValue="5508"/>
    </cacheField>
    <cacheField name="Has the compost quality been tested" numFmtId="0">
      <sharedItems containsBlank="1"/>
    </cacheField>
    <cacheField name="Amount of recyclables sold (or given for free) to scrap dealers_x000a_(kg/month)" numFmtId="0">
      <sharedItems containsString="0" containsBlank="1" containsNumber="1" minValue="2" maxValue="5000"/>
    </cacheField>
    <cacheField name="Amount of plastic bags transferred to the camp recycling units plants (kg/month)" numFmtId="0">
      <sharedItems containsString="0" containsBlank="1" containsNumber="1" minValue="2" maxValue="53887.756549999998"/>
    </cacheField>
    <cacheField name="Final 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
  <r>
    <s v="ANANDO"/>
    <s v="Material Recovery Facility (MRF)"/>
    <s v="Yes"/>
    <n v="22"/>
    <n v="200"/>
    <s v="Chuton Dautta"/>
    <s v="01821740707"/>
    <s v="chuton.washanando@gmail.com"/>
    <x v="0"/>
    <s v="D"/>
    <s v="D3"/>
    <n v="20.5825"/>
    <n v="92.143500000000003"/>
    <s v="Camp-24, Block-(A,B,C,D,E)"/>
    <n v="4500"/>
    <n v="24248"/>
    <n v="5500"/>
    <n v="24500"/>
    <s v="Yes"/>
    <n v="150"/>
    <s v="Both "/>
    <n v="6"/>
    <s v="Yes"/>
    <s v="Combination of above types (Please specify in next column)"/>
    <s v="Box &amp; Barrel both composting "/>
    <s v="Benificary FDMN &amp; Host Community Home Base Garden, Crops field."/>
    <n v="800"/>
    <n v="120"/>
    <s v="Yes"/>
    <s v="Yes"/>
    <m/>
    <n v="950"/>
    <n v="60000"/>
    <n v="15000"/>
    <n v="2000"/>
    <n v="12000"/>
    <n v="650"/>
    <n v="950"/>
    <s v="Market, Road Cleaning Operation"/>
    <n v="700"/>
    <s v="Yes"/>
    <n v="90"/>
    <n v="650"/>
    <m/>
  </r>
  <r>
    <s v="ANANDO"/>
    <s v="Material Recovery Facility (MRF)"/>
    <s v="Yes"/>
    <n v="7"/>
    <n v="800"/>
    <s v="Md. Saddam Hossain"/>
    <n v="1833834450"/>
    <s v="saddam.anando.whh@gmail.com"/>
    <x v="1"/>
    <s v="A"/>
    <s v="Host Community Area"/>
    <n v="20.939976999999999"/>
    <n v="92.262400999999997"/>
    <s v="Camp-27 ( A &amp; C) "/>
    <n v="2000"/>
    <n v="10000"/>
    <n v="2200"/>
    <n v="12000"/>
    <s v="No"/>
    <n v="1445"/>
    <s v="Both "/>
    <n v="5"/>
    <s v="No"/>
    <s v="Pit composting"/>
    <m/>
    <m/>
    <m/>
    <n v="350"/>
    <s v="Yes"/>
    <s v="Yes"/>
    <m/>
    <n v="6000"/>
    <n v="22000"/>
    <n v="12000"/>
    <n v="5000"/>
    <n v="2300"/>
    <n v="220"/>
    <n v="5000"/>
    <s v="Market, Road Cleaning Operation"/>
    <n v="250"/>
    <s v="No"/>
    <n v="50"/>
    <m/>
    <m/>
  </r>
  <r>
    <s v="ACF"/>
    <s v="Composting facility (only organics)"/>
    <s v="Yes"/>
    <n v="17"/>
    <n v="131"/>
    <s v="Harun-Ur-Rashid"/>
    <n v="1812369462"/>
    <s v="washfsmspo-em@bd-actionagainsthunger.org"/>
    <x v="2"/>
    <s v="D"/>
    <s v="D-5"/>
    <n v="21.185782970000002"/>
    <n v="92.157150250000001"/>
    <s v="Camp-11: block B,D"/>
    <n v="2066"/>
    <n v="10371"/>
    <n v="1000"/>
    <n v="5000"/>
    <s v="No"/>
    <m/>
    <s v="Household collection"/>
    <n v="7"/>
    <s v="Yes"/>
    <s v="Barrel composting"/>
    <s v="N/A"/>
    <s v="Rohingya and Host community for homestate gardening/ Vegetation"/>
    <n v="255"/>
    <m/>
    <s v="No"/>
    <s v="No"/>
    <s v="Dumped at different place in block"/>
    <n v="3560"/>
    <n v="8491"/>
    <n v="8700"/>
    <n v="1600"/>
    <n v="6865"/>
    <n v="5"/>
    <n v="1040"/>
    <s v="Market, Mobile shop,Sourroundings,Street food shop"/>
    <n v="218"/>
    <s v="Yes"/>
    <n v="5"/>
    <m/>
    <m/>
  </r>
  <r>
    <s v="ACF"/>
    <s v="Composting facility (only organics)"/>
    <s v="Yes"/>
    <n v="17"/>
    <n v="179"/>
    <s v="Harun-Ur-Rashid"/>
    <n v="1812369462"/>
    <s v="washfsmspo-em@bd-actionagainsthunger.org"/>
    <x v="2"/>
    <s v="E"/>
    <s v="E-3"/>
    <n v="21.182828000000001"/>
    <n v="92.155303000000004"/>
    <s v="Camp-11: block A,E"/>
    <n v="2061"/>
    <n v="10642"/>
    <n v="2440"/>
    <n v="12200"/>
    <s v="No"/>
    <m/>
    <s v="Household collection"/>
    <n v="7"/>
    <s v="Yes"/>
    <s v="Box composting"/>
    <s v="N/A"/>
    <s v="Rohingya and Host community for homestate gardening/ Vegetation"/>
    <n v="730"/>
    <n v="245"/>
    <s v="No"/>
    <s v="No"/>
    <s v="Dumped at different place in block"/>
    <n v="15870"/>
    <n v="10654"/>
    <n v="12065"/>
    <n v="3100"/>
    <n v="8430"/>
    <n v="8"/>
    <n v="3070"/>
    <s v="Market, Mobile shop,Sourroundings,Street food shop"/>
    <n v="700"/>
    <s v="Yes"/>
    <n v="8"/>
    <m/>
    <m/>
  </r>
  <r>
    <s v="ACF"/>
    <s v="Composting facility (only organics)"/>
    <s v="Yes"/>
    <n v="10"/>
    <n v="59"/>
    <s v="Harun-Ur-Rashid"/>
    <n v="1812369462"/>
    <s v="washfsmspo-em@bd-actionagainsthunger.org"/>
    <x v="2"/>
    <s v="F"/>
    <s v="E-12"/>
    <s v="21. 182991"/>
    <s v="92. 153829"/>
    <s v="Camp-11: block F"/>
    <n v="895"/>
    <n v="4709"/>
    <n v="1000"/>
    <n v="5000"/>
    <s v="No"/>
    <m/>
    <s v="Household collection"/>
    <n v="7"/>
    <s v="Yes"/>
    <s v="Barrel composting"/>
    <s v="N/A"/>
    <s v="Rohingya and Host community for homestate gardening/ Vegetation"/>
    <n v="162"/>
    <n v="118"/>
    <s v="No"/>
    <s v="No"/>
    <s v="Dumped at different place in block"/>
    <n v="8660"/>
    <n v="5868"/>
    <n v="6240"/>
    <n v="1150"/>
    <n v="4100"/>
    <n v="5"/>
    <n v="2580"/>
    <s v="Market, Mobile shop,Sourroundings,Street food shop"/>
    <n v="159"/>
    <s v="No"/>
    <n v="5"/>
    <m/>
    <m/>
  </r>
  <r>
    <s v="ACF"/>
    <s v="Composting facility (only organics)"/>
    <s v="Yes"/>
    <n v="10"/>
    <n v="115"/>
    <s v="Harun-Ur-Rashid"/>
    <n v="1812369462"/>
    <s v="washfsmspo-em@bd-actionagainsthunger.org"/>
    <x v="2"/>
    <s v="C"/>
    <s v="C-15"/>
    <n v="21.179202"/>
    <n v="92.156767000000002"/>
    <s v="Camp-11: block C"/>
    <n v="1298"/>
    <n v="6512"/>
    <n v="2007"/>
    <n v="10034"/>
    <s v="No"/>
    <m/>
    <s v="Household collection"/>
    <n v="7"/>
    <s v="Yes"/>
    <s v="Barrel composting"/>
    <s v="N/A"/>
    <s v="Rohingya and Host community for homestate gardening/ Vegetation"/>
    <n v="265"/>
    <n v="33"/>
    <s v="No"/>
    <s v="No"/>
    <s v="Dumped at different place in block"/>
    <n v="6750"/>
    <n v="6058"/>
    <n v="10730"/>
    <n v="3750"/>
    <n v="5045"/>
    <n v="7"/>
    <n v="1570"/>
    <s v="Market, Mobile shop,Sourroundings,Street food shop"/>
    <n v="255"/>
    <s v="No"/>
    <n v="7"/>
    <m/>
    <m/>
  </r>
  <r>
    <s v="BRAC"/>
    <s v="Material Recovery Facility (MRF)"/>
    <s v="Yes"/>
    <n v="8"/>
    <n v="214"/>
    <s v="Md. Rokibul Islam Rabby"/>
    <s v="01844 530190"/>
    <s v="islamrabbi952@gmail.com"/>
    <x v="3"/>
    <s v="B"/>
    <m/>
    <n v="21.218768000000001"/>
    <n v="92.149969999999996"/>
    <s v="Camp 01E: 3 Blocks ( A, B, C , D)"/>
    <n v="5114"/>
    <n v="23832"/>
    <n v="2918.7368421052633"/>
    <n v="14593.684210526317"/>
    <s v="No"/>
    <n v="214"/>
    <s v="Both"/>
    <n v="6"/>
    <s v="Yes"/>
    <s v="Windrow composting"/>
    <s v="N/A"/>
    <s v="SMS, Agriculture &amp; other  stakeholders"/>
    <n v="5767"/>
    <m/>
    <s v="No"/>
    <s v="Yes"/>
    <m/>
    <n v="17044"/>
    <n v="3423"/>
    <n v="12500"/>
    <n v="57591"/>
    <n v="31299"/>
    <n v="23"/>
    <n v="17044"/>
    <s v="Cleaning campaigns, market etc."/>
    <n v="5508"/>
    <s v="Yes"/>
    <n v="20"/>
    <m/>
    <m/>
  </r>
  <r>
    <s v="BRAC"/>
    <s v="Material Recovery Facility (MRF)"/>
    <s v="Yes"/>
    <n v="12"/>
    <n v="943"/>
    <s v="MD. Saiful Islam"/>
    <s v="01844 530189"/>
    <s v="saifulbdx@gmail.com"/>
    <x v="4"/>
    <s v="D"/>
    <m/>
    <n v="21.211748249999999"/>
    <n v="92.150155100000006"/>
    <s v="Camp 01W: 5 Blocks (A, C, D, E, F)"/>
    <n v="5678"/>
    <n v="26316"/>
    <n v="2918.7368421052633"/>
    <n v="14593.684210526317"/>
    <s v="Yes"/>
    <n v="943"/>
    <s v="Household collection"/>
    <n v="6"/>
    <s v="Yes"/>
    <s v="Windrow composting"/>
    <s v="N/A"/>
    <s v="SMS, Agriculture &amp; other  stakeholders"/>
    <n v="4282"/>
    <m/>
    <s v="No"/>
    <s v="Yes"/>
    <m/>
    <n v="18347"/>
    <n v="32944"/>
    <n v="13000"/>
    <n v="17330"/>
    <n v="28557"/>
    <n v="3"/>
    <n v="18347"/>
    <s v="Cleaning campaigns, market etc."/>
    <n v="3631"/>
    <s v="Yes"/>
    <n v="2.5"/>
    <m/>
    <m/>
  </r>
  <r>
    <s v="BRAC"/>
    <s v="Material Recovery Facility (MRF)"/>
    <s v="Yes"/>
    <n v="8"/>
    <n v="214"/>
    <s v="MD. Saiful Islam"/>
    <s v="01844 530189"/>
    <s v="saifulbdx@gmail.com"/>
    <x v="5"/>
    <s v="E"/>
    <m/>
    <n v="21.206033999999999"/>
    <n v="92.160567999999998"/>
    <s v="Camp 02E:  All Blocks (A, B, C, D, E)"/>
    <n v="5967"/>
    <n v="26497"/>
    <n v="2918.7368421052633"/>
    <n v="14593.684210526317"/>
    <s v="No"/>
    <n v="214"/>
    <s v="Household collection"/>
    <n v="6"/>
    <s v="Yes"/>
    <s v="Windrow composting"/>
    <s v="N/A"/>
    <s v="SMS, Agriculture &amp; other  stakeholders"/>
    <n v="481"/>
    <m/>
    <s v="No"/>
    <s v="Yes"/>
    <m/>
    <n v="19069"/>
    <n v="32818"/>
    <n v="7208"/>
    <n v="9698"/>
    <n v="23175"/>
    <n v="7"/>
    <n v="19069"/>
    <s v="Cleaning campaigns, market etc."/>
    <n v="1124"/>
    <s v="Yes"/>
    <n v="6"/>
    <m/>
    <m/>
  </r>
  <r>
    <s v="BRAC"/>
    <s v="Material Recovery Facility (MRF)"/>
    <s v="Yes"/>
    <n v="6"/>
    <n v="168"/>
    <s v="MD. Saiful Islam"/>
    <s v="01844 530189"/>
    <s v="saifulbdx@gmail.com"/>
    <x v="6"/>
    <s v="C"/>
    <m/>
    <n v="21.203610999999999"/>
    <n v="92.138610999999997"/>
    <s v="Camp 04Ex: All Blocks (A, B, C, D, E, F, H, I)"/>
    <n v="1972"/>
    <n v="8666"/>
    <n v="2918.7368421052633"/>
    <n v="14593.684210526317"/>
    <s v="Yes"/>
    <n v="168"/>
    <s v="Household collection"/>
    <n v="6"/>
    <s v="Yes"/>
    <s v="Windrow composting"/>
    <s v="N/A"/>
    <s v="SMS, Agriculture &amp; other  stakeholders"/>
    <n v="1550"/>
    <n v="80"/>
    <s v="No"/>
    <s v="Yes"/>
    <m/>
    <n v="3835"/>
    <n v="6975"/>
    <n v="1454"/>
    <n v="1725"/>
    <n v="5425"/>
    <n v="2"/>
    <n v="3835"/>
    <s v="Cleaning campaigns, market etc."/>
    <n v="1135"/>
    <s v="Yes"/>
    <n v="2"/>
    <m/>
    <m/>
  </r>
  <r>
    <s v="BRAC"/>
    <s v="Material Recovery Facility (MRF)"/>
    <s v="Yes"/>
    <n v="20"/>
    <n v="483"/>
    <s v="Md. Rokibul Islam Rabby"/>
    <s v="01844 530190"/>
    <s v="islamrabbi952@gmail.com"/>
    <x v="7"/>
    <s v="C"/>
    <m/>
    <n v="21.208055999999999"/>
    <n v="92.146388999999999"/>
    <s v="Camp-03 All Blocks (A, B, C, D, E, F, G)"/>
    <n v="8047"/>
    <n v="37105"/>
    <n v="2918.7368421052633"/>
    <n v="14593.684210526317"/>
    <s v="No"/>
    <n v="483"/>
    <s v="Both"/>
    <n v="6"/>
    <s v="Yes"/>
    <s v="Windrow composting"/>
    <s v="N/A"/>
    <s v="SMS, CIC, FSL, beneficiaries  &amp; other  stakeholders in Cox's bazar as well as Bhasanchar"/>
    <n v="6033"/>
    <m/>
    <s v="No"/>
    <s v="Yes"/>
    <m/>
    <n v="46453"/>
    <n v="15154"/>
    <n v="0"/>
    <n v="100942"/>
    <n v="37134"/>
    <n v="46"/>
    <n v="46453"/>
    <s v="Cleaning campaigns, market etc."/>
    <n v="4833"/>
    <s v="Yes"/>
    <n v="9"/>
    <m/>
    <m/>
  </r>
  <r>
    <s v="BRAC"/>
    <s v="Material Recovery Facility (MRF)"/>
    <s v="Yes"/>
    <n v="6"/>
    <n v="145"/>
    <s v="Md. Rokibul Islam Rabby"/>
    <s v="01844 530190"/>
    <s v="islamrabbi952@gmail.com"/>
    <x v="8"/>
    <s v="B"/>
    <m/>
    <n v="21.131931000000002"/>
    <n v="92.154475000000005"/>
    <s v="Camp 21: All Blocks (A, B, C, D, E)"/>
    <n v="3690"/>
    <n v="16387"/>
    <n v="1785.2631578947367"/>
    <n v="8926.3157894736833"/>
    <s v="No"/>
    <n v="145"/>
    <s v="Communal collection"/>
    <n v="6"/>
    <s v="Yes"/>
    <s v="Windrow composting"/>
    <s v="N/A"/>
    <s v="SMS, Agriculture &amp; other  stakeholders"/>
    <n v="1313"/>
    <m/>
    <s v="No"/>
    <s v="Yes"/>
    <m/>
    <n v="2429"/>
    <n v="14250"/>
    <n v="2848"/>
    <n v="5833"/>
    <n v="14654"/>
    <n v="80"/>
    <n v="2429"/>
    <s v="Cleaning campaigns, market etc."/>
    <n v="793"/>
    <s v="Yes"/>
    <n v="70"/>
    <m/>
    <m/>
  </r>
  <r>
    <s v="BRAC"/>
    <s v="Material Recovery Facility (MRF)"/>
    <s v="Yes"/>
    <n v="15"/>
    <n v="222"/>
    <s v="Ala Uddin "/>
    <s v="+881839648626"/>
    <s v="alauddin.ing@brac.net"/>
    <x v="9"/>
    <s v="E"/>
    <s v="F40"/>
    <n v="21.186800000000002"/>
    <n v="92.151799999999994"/>
    <s v="Camp 10: E Block"/>
    <n v="1399"/>
    <n v="6575"/>
    <n v="1100"/>
    <n v="5000"/>
    <s v="No"/>
    <n v="222"/>
    <s v="Household collection"/>
    <n v="7"/>
    <s v="Yes"/>
    <s v="Barrel composting"/>
    <s v="N/A"/>
    <s v="Compost distributed among camp communities "/>
    <n v="280"/>
    <n v="183"/>
    <s v="Yes"/>
    <s v="Yes"/>
    <m/>
    <m/>
    <n v="13547"/>
    <n v="146"/>
    <n v="34"/>
    <n v="13088"/>
    <n v="88"/>
    <n v="988"/>
    <s v="Cleaning campaigns, market etc."/>
    <n v="282"/>
    <s v="Yes"/>
    <m/>
    <n v="1058"/>
    <m/>
  </r>
  <r>
    <s v="BRAC"/>
    <s v="Material Recovery Facility (MRF)"/>
    <s v="Yes"/>
    <n v="10"/>
    <n v="81"/>
    <s v="Ala Uddin "/>
    <s v="+881839648626"/>
    <s v="alauddin.ing@brac.net"/>
    <x v="9"/>
    <s v="C"/>
    <s v="F17"/>
    <n v="21.189979999999998"/>
    <n v="92.152739999999994"/>
    <s v="Camp 10: C Block"/>
    <n v="851"/>
    <n v="4014"/>
    <n v="550"/>
    <n v="2800"/>
    <s v="No"/>
    <n v="81"/>
    <s v="Household collection"/>
    <n v="7"/>
    <s v="Yes"/>
    <s v="Barrel composting"/>
    <s v="N/A"/>
    <s v="Compost distributed among camp communities "/>
    <n v="155"/>
    <n v="6"/>
    <s v="Yes"/>
    <s v="Yes"/>
    <m/>
    <m/>
    <n v="7455"/>
    <n v="77"/>
    <n v="44"/>
    <n v="7280"/>
    <n v="64"/>
    <n v="818"/>
    <s v="Cleaning campaigns, market etc."/>
    <n v="134"/>
    <s v="No"/>
    <m/>
    <n v="627"/>
    <m/>
  </r>
  <r>
    <s v="BRAC"/>
    <s v="Material Recovery Facility (MRF)"/>
    <s v="Yes"/>
    <n v="7"/>
    <n v="90"/>
    <s v="Ala Uddin "/>
    <s v="+881839648626"/>
    <s v="alauddin.ing@brac.net"/>
    <x v="9"/>
    <s v="E"/>
    <s v="F33"/>
    <n v="21.187139999999999"/>
    <n v="92.154619999999994"/>
    <s v="Camp 10 : F Block"/>
    <n v="848"/>
    <n v="3675"/>
    <n v="565"/>
    <n v="3000"/>
    <s v="No"/>
    <n v="90"/>
    <s v="Household collection"/>
    <n v="7"/>
    <s v="Yes"/>
    <s v="Box composting"/>
    <s v="N/A"/>
    <s v="Compost distributed among camp communities "/>
    <n v="226"/>
    <n v="154"/>
    <s v="Yes"/>
    <s v="Yes"/>
    <m/>
    <m/>
    <n v="6398"/>
    <n v="80"/>
    <n v="42"/>
    <n v="5723"/>
    <n v="19"/>
    <n v="778"/>
    <s v="Cleaning campaigns, market etc."/>
    <n v="227"/>
    <s v="No"/>
    <m/>
    <n v="874"/>
    <m/>
  </r>
  <r>
    <s v="BRAC"/>
    <s v="Material Recovery Facility (MRF)"/>
    <s v="Yes"/>
    <n v="10"/>
    <n v="76"/>
    <s v="Ala Uddin "/>
    <s v="+881839648626"/>
    <s v="alauddin.ing@brac.net"/>
    <x v="9"/>
    <s v="E"/>
    <s v="F31"/>
    <n v="21.186209999999999"/>
    <n v="92.15334"/>
    <s v="Camp 10 : D,F  Block"/>
    <n v="1047"/>
    <n v="4776"/>
    <n v="1100"/>
    <n v="5000"/>
    <s v="No"/>
    <n v="76"/>
    <s v="Household collection"/>
    <n v="7"/>
    <s v="Yes"/>
    <s v="Barrel composting"/>
    <s v="N/A"/>
    <s v="Compost distributed among camp communities "/>
    <n v="228"/>
    <n v="520"/>
    <s v="Yes"/>
    <s v="Yes"/>
    <m/>
    <m/>
    <n v="7823"/>
    <n v="75"/>
    <n v="35"/>
    <n v="7120"/>
    <n v="27"/>
    <n v="786"/>
    <s v="Cleaning campaigns, market etc."/>
    <n v="240"/>
    <s v="No"/>
    <m/>
    <n v="611"/>
    <m/>
  </r>
  <r>
    <s v="BRAC"/>
    <s v="Material Recovery Facility (MRF)"/>
    <s v="Yes"/>
    <n v="6"/>
    <n v="78"/>
    <s v="Ala Uddin "/>
    <s v="+881839648626"/>
    <s v="alauddin.ing@brac.net"/>
    <x v="9"/>
    <s v="C"/>
    <s v="F27"/>
    <n v="21.190066999999999"/>
    <n v="92.155843000000004"/>
    <s v="Camp 10 : C Block"/>
    <n v="527"/>
    <n v="2462"/>
    <n v="1100"/>
    <n v="5000"/>
    <s v="No"/>
    <n v="78"/>
    <s v="Household collection"/>
    <n v="7"/>
    <s v="Yes"/>
    <s v="Barrel composting"/>
    <s v="N/A"/>
    <s v="Compost distributed among camp communities "/>
    <n v="113"/>
    <n v="182"/>
    <s v="Yes"/>
    <s v="Yes"/>
    <m/>
    <m/>
    <n v="5055"/>
    <n v="68"/>
    <n v="23"/>
    <n v="4665"/>
    <n v="18"/>
    <n v="463"/>
    <s v="Cleaning campaigns, market etc."/>
    <n v="155"/>
    <s v="No"/>
    <m/>
    <n v="595"/>
    <m/>
  </r>
  <r>
    <s v="BRAC"/>
    <s v="Material Recovery Facility (MRF)"/>
    <s v="Yes"/>
    <n v="25"/>
    <n v="39"/>
    <s v="Shaif Nabi"/>
    <s v="01847456417"/>
    <s v="shaif.nabi@brac.net"/>
    <x v="10"/>
    <s v="A"/>
    <s v="A-3"/>
    <n v="21.164437329999998"/>
    <n v="92.148132349999997"/>
    <s v="Camp 14, Blocks-A,B"/>
    <n v="2546"/>
    <n v="13082"/>
    <n v="2546"/>
    <n v="13082"/>
    <s v="Yes"/>
    <n v="40"/>
    <s v="Both "/>
    <n v="6"/>
    <s v="Yes"/>
    <s v="Box composting"/>
    <s v="N/A"/>
    <s v="DAE &amp; Others"/>
    <n v="1378"/>
    <n v="653"/>
    <s v="Yes"/>
    <s v="Yes"/>
    <m/>
    <n v="26900"/>
    <n v="23508.799999999999"/>
    <n v="1575"/>
    <m/>
    <n v="6559.6"/>
    <n v="574.41999999999996"/>
    <n v="15866.52"/>
    <s v="Cleaning campaigns, market etc."/>
    <n v="164"/>
    <s v="Yes"/>
    <n v="1045.8"/>
    <n v="794.2"/>
    <m/>
  </r>
  <r>
    <s v="BRAC"/>
    <s v="Material Recovery Facility (MRF)"/>
    <s v="Yes"/>
    <n v="41"/>
    <n v="28"/>
    <s v="Shaif Nabi"/>
    <s v="01847456418"/>
    <s v="shaif.nabi@brac.net"/>
    <x v="10"/>
    <s v="D"/>
    <s v="D-2"/>
    <n v="21.16797"/>
    <n v="92.142359999999996"/>
    <s v="Camp-14,Blocks-C,D,E"/>
    <n v="4323"/>
    <n v="21970"/>
    <n v="4323"/>
    <n v="21970"/>
    <s v="Yes"/>
    <n v="28"/>
    <s v="Both "/>
    <n v="6"/>
    <s v="Yes"/>
    <s v="Box composting"/>
    <s v="N/A"/>
    <s v="DAE &amp; Others"/>
    <n v="88.4"/>
    <n v="518"/>
    <s v="Yes"/>
    <s v="Yes"/>
    <m/>
    <n v="32900.89"/>
    <n v="22225.8"/>
    <n v="335.2"/>
    <m/>
    <n v="8262.2000000000007"/>
    <n v="937.6"/>
    <n v="12455.91"/>
    <s v="Cleaning campaigns, market etc."/>
    <n v="152"/>
    <s v="Yes"/>
    <n v="223.8"/>
    <n v="112"/>
    <m/>
  </r>
  <r>
    <s v="BRAC"/>
    <s v="Material Recovery Facility (MRF)"/>
    <s v="Yes"/>
    <n v="14"/>
    <n v="390"/>
    <s v="Ahmed Rafsan "/>
    <s v="01847456463"/>
    <s v="ahmed.rafsan@brac.net "/>
    <x v="11"/>
    <s v="C"/>
    <s v="C10"/>
    <n v="21.210170999999999"/>
    <n v="92.158863999999994"/>
    <s v="camp 02W : 4 Blocks( A,B,C,D)"/>
    <n v="5353"/>
    <n v="25094"/>
    <n v="2694"/>
    <n v="12000"/>
    <s v="No"/>
    <n v="390"/>
    <s v="Household collection"/>
    <n v="6"/>
    <s v="Yes"/>
    <s v="Windrow composting"/>
    <s v="N/A"/>
    <s v="SMS, Agriculture &amp; other  stakeholders"/>
    <n v="880.8"/>
    <n v="234"/>
    <s v="No"/>
    <s v="Yes"/>
    <m/>
    <n v="994"/>
    <n v="11534"/>
    <n v="0"/>
    <m/>
    <n v="8940"/>
    <n v="1600"/>
    <n v="994"/>
    <s v="Cleaning campaigns, market etc."/>
    <n v="950"/>
    <s v="Yes"/>
    <m/>
    <m/>
    <m/>
  </r>
  <r>
    <s v="BRAC"/>
    <s v="Material Recovery Facility (MRF)"/>
    <s v="Yes"/>
    <n v="6"/>
    <n v="120"/>
    <s v="SM Akash "/>
    <s v="01847456369"/>
    <s v="asaduzzaman.akash@brac.net "/>
    <x v="12"/>
    <s v="A"/>
    <s v="A3 "/>
    <n v="20.980279360000001"/>
    <n v="92.245018610000002"/>
    <s v="camp 25 : 4 Blocks( A2, B1, B4, B5)"/>
    <n v="537"/>
    <n v="2937"/>
    <n v="325"/>
    <n v="1500"/>
    <s v="No"/>
    <n v="120"/>
    <s v="Household collection"/>
    <n v="6"/>
    <s v="No"/>
    <s v="Windrow composting"/>
    <s v="N/A"/>
    <s v="SMS, Agriculture &amp; other  stakeholders"/>
    <n v="520"/>
    <n v="67"/>
    <s v="No"/>
    <s v="Yes"/>
    <m/>
    <n v="90"/>
    <n v="104"/>
    <n v="0"/>
    <m/>
    <n v="1780"/>
    <n v="177.17000000000002"/>
    <n v="112"/>
    <s v="Cleaning campaigns, market etc."/>
    <n v="142"/>
    <s v="Yes"/>
    <m/>
    <m/>
    <m/>
  </r>
  <r>
    <s v="CARITAS"/>
    <s v="Composting facility (only organics)"/>
    <s v="Yes"/>
    <n v="28"/>
    <n v="666"/>
    <s v="Muhammad Muntasirul Meher"/>
    <s v="01632082982"/>
    <s v="muntasir.caritas@gmail.com"/>
    <x v="13"/>
    <s v="C"/>
    <s v="H-76"/>
    <n v="21.195243000000001"/>
    <n v="92.142723000000004"/>
    <s v="Camp-17: All blocks(A,B,C)"/>
    <n v="3971"/>
    <n v="18334"/>
    <n v="4000"/>
    <n v="20000"/>
    <s v="Yes"/>
    <n v="666"/>
    <s v="Communal collection"/>
    <n v="5"/>
    <s v="No"/>
    <s v="Box composting"/>
    <s v="Barrel Composting"/>
    <s v="Distributing to beneficiaries"/>
    <n v="1210"/>
    <n v="1000"/>
    <s v="No"/>
    <s v="Yes"/>
    <m/>
    <s v="6000kg"/>
    <n v="5035"/>
    <n v="5261"/>
    <n v="18434"/>
    <n v="19105"/>
    <n v="400"/>
    <n v="11396"/>
    <m/>
    <n v="480"/>
    <s v="No"/>
    <m/>
    <n v="6400"/>
    <m/>
  </r>
  <r>
    <s v="CARE"/>
    <s v="Material Recovery Facility (MRF)"/>
    <s v="Yes"/>
    <n v="18"/>
    <n v="642"/>
    <s v="Taijoul Islam"/>
    <s v="01835949488"/>
    <s v="taijoul.islam@care.org"/>
    <x v="14"/>
    <s v="H"/>
    <s v="H-06"/>
    <n v="21.16046"/>
    <n v="92.137680000000003"/>
    <s v="Camp -15,Block-H"/>
    <n v="1693"/>
    <n v="7977"/>
    <n v="5158"/>
    <n v="24219"/>
    <s v="Yes"/>
    <n v="101"/>
    <s v="Household collection"/>
    <n v="7"/>
    <s v="Yes"/>
    <s v="Windrow composting"/>
    <m/>
    <s v="community level and CIC Office Gardening,UNICEF"/>
    <n v="600"/>
    <n v="500"/>
    <s v="Yes"/>
    <s v="Yes"/>
    <m/>
    <n v="17550"/>
    <n v="5727"/>
    <n v="9710"/>
    <m/>
    <n v="4973"/>
    <n v="583"/>
    <n v="10547"/>
    <m/>
    <n v="300"/>
    <s v="Yes"/>
    <n v="30"/>
    <n v="410"/>
    <m/>
  </r>
  <r>
    <s v="CARE"/>
    <s v="Material Recovery Facility (MRF)"/>
    <s v="Yes"/>
    <n v="40"/>
    <n v="697"/>
    <s v="Taijoul Islam"/>
    <s v="01835949488"/>
    <s v="taijoul.islam@care.org"/>
    <x v="14"/>
    <s v="E"/>
    <s v="E-16"/>
    <n v="21.16581"/>
    <n v="92.136570000000006"/>
    <s v="Camp -15,Block-D,E"/>
    <n v="4027"/>
    <n v="20126"/>
    <n v="5334"/>
    <n v="26852"/>
    <s v="Yes"/>
    <n v="435"/>
    <s v="Household collection"/>
    <n v="7"/>
    <s v="Yes"/>
    <s v="Combination of above types (Please specify in next column)"/>
    <s v="Vermi composting_x000a_Pit composting_x000a_Barrel composting"/>
    <s v="community level and CIC Office Gardening,UNICEF"/>
    <n v="860"/>
    <n v="790"/>
    <s v="Yes"/>
    <s v="No"/>
    <s v="Stroed/Landfill "/>
    <n v="99900"/>
    <n v="14605"/>
    <n v="21422"/>
    <m/>
    <n v="12592"/>
    <n v="1561"/>
    <n v="23435"/>
    <m/>
    <n v="400"/>
    <s v="Yes"/>
    <n v="300"/>
    <n v="400"/>
    <m/>
  </r>
  <r>
    <s v="CARE"/>
    <s v="Material Recovery Facility (MRF)"/>
    <s v="Yes"/>
    <n v="14"/>
    <n v="175"/>
    <s v="Taijoul Islam"/>
    <s v="01835949488"/>
    <s v="taijoul.islam@care.org"/>
    <x v="14"/>
    <s v="F"/>
    <s v="F-06"/>
    <n v="21.16046"/>
    <n v="92.137680000000003"/>
    <s v="Camp -15,Block-C"/>
    <n v="1307"/>
    <n v="6397"/>
    <n v="1906"/>
    <n v="9484"/>
    <s v="No"/>
    <m/>
    <s v="Household collection"/>
    <n v="7"/>
    <s v="Yes"/>
    <s v="Box composting"/>
    <m/>
    <s v="community level and CIC Office Gardening,UNICEF"/>
    <n v="780"/>
    <n v="490"/>
    <s v="No"/>
    <s v="No"/>
    <s v="Near MRF H block"/>
    <m/>
    <n v="4872"/>
    <n v="7180"/>
    <m/>
    <n v="4294"/>
    <n v="461"/>
    <n v="7666"/>
    <m/>
    <n v="190"/>
    <s v="Yes"/>
    <m/>
    <n v="240"/>
    <m/>
  </r>
  <r>
    <s v="CARE"/>
    <s v="Material Recovery Facility (MRF)"/>
    <s v="Yes"/>
    <n v="47"/>
    <n v="662"/>
    <s v="Taijoul Islam"/>
    <s v="01835949488"/>
    <s v="taijoul.islam@care.org"/>
    <x v="15"/>
    <s v="D"/>
    <s v="D-03"/>
    <n v="21.154360929999999"/>
    <n v="92.146374190000003"/>
    <s v="Camp -16,Block-A,B,C,D"/>
    <n v="4679"/>
    <n v="22955"/>
    <n v="4679"/>
    <n v="22955"/>
    <s v="Yes"/>
    <n v="90"/>
    <s v="Household collection"/>
    <n v="7"/>
    <s v="Yes"/>
    <s v="Windrow composting"/>
    <m/>
    <s v="community level and CIC Office Gardening,UNICEF"/>
    <n v="700"/>
    <n v="490"/>
    <s v="Yes"/>
    <s v="Yes"/>
    <m/>
    <n v="56448"/>
    <n v="6514"/>
    <n v="47493"/>
    <m/>
    <n v="6078"/>
    <n v="341"/>
    <n v="47979"/>
    <m/>
    <n v="220"/>
    <s v="Yes"/>
    <n v="200"/>
    <n v="200"/>
    <m/>
  </r>
  <r>
    <s v="CARE"/>
    <s v="Dumping point"/>
    <s v="No"/>
    <n v="0"/>
    <n v="453"/>
    <s v="Taijoul Islam"/>
    <s v="01835949488"/>
    <s v="taijoul.islam@care.org"/>
    <x v="15"/>
    <s v="D"/>
    <s v="D-01"/>
    <n v="21.155989999999999"/>
    <n v="92.147509999999997"/>
    <s v="Camp- 16,Block A,B"/>
    <n v="2398"/>
    <n v="11868"/>
    <n v="2398"/>
    <n v="11868"/>
    <s v="Yes"/>
    <n v="143"/>
    <m/>
    <m/>
    <s v="No"/>
    <s v="Others  (Please specify in next column)"/>
    <m/>
    <s v="N/A"/>
    <m/>
    <m/>
    <s v="No"/>
    <m/>
    <m/>
    <m/>
    <m/>
    <m/>
    <m/>
    <m/>
    <m/>
    <m/>
    <m/>
    <m/>
    <m/>
    <m/>
    <m/>
    <s v="Stored only Drainage Waste"/>
  </r>
  <r>
    <s v="CARE"/>
    <s v="Plastic recycling facility"/>
    <s v="Yes"/>
    <n v="10"/>
    <n v="451"/>
    <s v="Md.Sohel Rana"/>
    <s v="01880324920"/>
    <s v="Sohel.Rana@care.org"/>
    <x v="14"/>
    <s v=" Jamtoli , Opposite Site of APBN Office"/>
    <m/>
    <n v="21.16142"/>
    <n v="92.151449999999997"/>
    <s v="camp-15 &amp; 16"/>
    <n v="17077"/>
    <n v="83510"/>
    <n v="17077"/>
    <n v="83510"/>
    <s v="No"/>
    <m/>
    <m/>
    <n v="5"/>
    <m/>
    <s v="Others  (Please specify in next column)"/>
    <m/>
    <s v="N/A"/>
    <m/>
    <m/>
    <s v="No"/>
    <m/>
    <m/>
    <m/>
    <m/>
    <m/>
    <m/>
    <m/>
    <m/>
    <m/>
    <m/>
    <m/>
    <m/>
    <m/>
    <m/>
    <s v="Polythine Transfer from Camp-15 &amp; 16 (04 Nos) MRF,Per Month Polytheline Recycaling -1400 Kg and Product -338 kg,Batten-"/>
  </r>
  <r>
    <s v="DSK"/>
    <s v="Material Recovery Facility (MRF)"/>
    <s v="Yes"/>
    <n v="43"/>
    <n v="1575"/>
    <s v="Majidul Ahad"/>
    <s v="01816848579"/>
    <s v="majidul@dskbangladesh.org"/>
    <x v="16"/>
    <s v="C"/>
    <s v="C3"/>
    <n v="21.087606000000001"/>
    <n v="92.193631999999994"/>
    <s v="Camp 22, Block A, B, C &amp; D"/>
    <n v="4502"/>
    <n v="23358"/>
    <n v="5000"/>
    <n v="25000"/>
    <s v="Yes"/>
    <m/>
    <s v="Both "/>
    <n v="7"/>
    <s v="Yes"/>
    <s v="Box composting"/>
    <s v="N/A"/>
    <s v="CiC office for gardening, and DAE under unicef nutrition project."/>
    <n v="500"/>
    <n v="400"/>
    <s v="Yes"/>
    <s v="Yes"/>
    <m/>
    <n v="38423"/>
    <n v="31611"/>
    <n v="4277"/>
    <n v="2535"/>
    <n v="33263"/>
    <n v="2755"/>
    <n v="2405"/>
    <s v="Camp markets, cleaning operations, camp steakholders."/>
    <n v="750"/>
    <s v="Yes"/>
    <n v="350"/>
    <n v="4000"/>
    <s v="DSK is planning to introduce Co-composting"/>
  </r>
  <r>
    <s v="NGOF"/>
    <s v="Composting facility (only organics)"/>
    <s v="Yes"/>
    <n v="38"/>
    <n v="97"/>
    <s v="Md. Rajibul Hasan"/>
    <s v="01716127676"/>
    <s v="rajib.we.ngof@gmail.com"/>
    <x v="17"/>
    <s v="B"/>
    <s v="I3"/>
    <n v="21.192160000000001"/>
    <n v="92.158929999999998"/>
    <s v="ABG"/>
    <n v="3683"/>
    <n v="18531"/>
    <n v="3683"/>
    <n v="18531"/>
    <s v="Yes"/>
    <n v="106.58"/>
    <s v="Household collection"/>
    <n v="7"/>
    <s v="Yes"/>
    <s v="Box composting"/>
    <s v="N/A"/>
    <s v="At the camp and host community for plantation, and HH vegetation, etc"/>
    <n v="682.33333333333337"/>
    <n v="28"/>
    <s v="Yes"/>
    <s v="No"/>
    <s v="We are using the residual waste as an alternative of soil for protection purposes"/>
    <n v="4800"/>
    <n v="22826.522333333334"/>
    <n v="32332.653929999997"/>
    <n v="21555.102620000001"/>
    <n v="18163.89"/>
    <n v="260"/>
    <m/>
    <s v="Markets, other sector activities"/>
    <n v="677"/>
    <s v="No"/>
    <n v="260"/>
    <n v="53887.756549999998"/>
    <s v="Such a significant amount of market waste is generated daily that managing it with our current facilities is exceedingly challenging."/>
  </r>
  <r>
    <s v="NGOF"/>
    <s v="Composting facility (only organics)"/>
    <s v="Yes"/>
    <n v="36"/>
    <n v="98"/>
    <s v="Md. Rajibul Hasan"/>
    <s v="01716127676"/>
    <s v="rajib.we.ngof@gmail.com"/>
    <x v="17"/>
    <s v="C"/>
    <s v="H33"/>
    <n v="21.193079000000001"/>
    <n v="92.156948999999997"/>
    <s v="CDF"/>
    <n v="3649"/>
    <n v="15862"/>
    <n v="3649"/>
    <n v="15862"/>
    <s v="Yes"/>
    <n v="89"/>
    <s v="Household collection"/>
    <n v="7"/>
    <s v="Yes"/>
    <s v="Box composting"/>
    <s v="N/A"/>
    <s v="At the camp and host community for plantation, and HH vegetation, etc"/>
    <n v="563.12766666666664"/>
    <n v="105"/>
    <s v="Yes"/>
    <s v="No"/>
    <s v="We are using the residual waste as an alternative of soil for protection purposes"/>
    <n v="4300"/>
    <n v="14657.330333333337"/>
    <n v="20960.774890000001"/>
    <n v="13973.849926666669"/>
    <n v="11618.78"/>
    <n v="205"/>
    <m/>
    <s v="Markets, other sector activities"/>
    <n v="584.82366666666667"/>
    <s v="No"/>
    <n v="205"/>
    <n v="34934.62481666667"/>
    <s v="Such a significant amount of market waste is generated daily that managing it with our current facilities is exceedingly challenging."/>
  </r>
  <r>
    <s v="NGOF"/>
    <s v="Composting facility (only organics)"/>
    <s v="Yes"/>
    <n v="11"/>
    <n v="53"/>
    <s v="Md. Rajibul Hasan"/>
    <s v="01716127676"/>
    <s v="rajib.we.ngof@gmail.com"/>
    <x v="17"/>
    <s v="C"/>
    <s v="H33"/>
    <n v="21.193325000000002"/>
    <n v="92.157103000000006"/>
    <s v="E"/>
    <n v="1272"/>
    <n v="5674"/>
    <n v="1272"/>
    <n v="5674"/>
    <s v="Yes"/>
    <n v="59.18"/>
    <s v="Household collection"/>
    <n v="7"/>
    <s v="Yes"/>
    <s v="Barrel composting"/>
    <s v="N/A"/>
    <s v="At the camp and host community for plantation, and HH vegetation, etc"/>
    <n v="161"/>
    <n v="15"/>
    <s v="Yes"/>
    <s v="No"/>
    <s v="We are using the residual waste as an alternative of soil for protection purposes"/>
    <n v="480"/>
    <n v="5315.7389999999996"/>
    <n v="7977.4711799999986"/>
    <n v="5318.3141199999991"/>
    <n v="4439.08"/>
    <n v="76"/>
    <m/>
    <s v="Markets, other sector activities"/>
    <n v="168.32434079999999"/>
    <s v="No"/>
    <n v="76"/>
    <n v="13295.785299999998"/>
    <s v="Such a significant amount of market waste is generated daily that managing it with our current facilities is exceedingly challenging."/>
  </r>
  <r>
    <s v="NABOLOK"/>
    <s v="Composting facility (only organics)"/>
    <s v="Yes"/>
    <n v="20"/>
    <n v="2045"/>
    <s v="Md. Siddiqur Rahman"/>
    <n v="1712024697"/>
    <s v="nabolok.rrcoxb@gmail.com"/>
    <x v="0"/>
    <s v="F"/>
    <s v="F1,F2,F3,F4,F5,F6"/>
    <n v="20.581"/>
    <n v="92.144000000000005"/>
    <s v="Camp-24,Block F."/>
    <n v="1505"/>
    <n v="7224"/>
    <n v="1505"/>
    <n v="7224"/>
    <s v="Yes"/>
    <n v="501.76"/>
    <s v="Both "/>
    <n v="6"/>
    <s v="Yes"/>
    <s v="Barrel composting"/>
    <m/>
    <s v="Host &amp; Rohingya communities"/>
    <n v="64"/>
    <n v="20"/>
    <s v="Yes"/>
    <s v="No"/>
    <s v="We brought residual waste for land fill at our own block "/>
    <n v="150"/>
    <n v="8522"/>
    <n v="31000"/>
    <n v="2195"/>
    <n v="840"/>
    <n v="567"/>
    <n v="3401"/>
    <n v="4500"/>
    <n v="50"/>
    <s v="Yes"/>
    <n v="20"/>
    <n v="200"/>
    <m/>
  </r>
  <r>
    <s v="NABOLOK"/>
    <s v="Dumping point"/>
    <s v="Yes"/>
    <n v="7"/>
    <n v="557"/>
    <s v="Md. Siddiqur Rahman"/>
    <n v="1712024697"/>
    <s v="nabolok.rrcoxb@gmail.com"/>
    <x v="18"/>
    <s v="E"/>
    <s v="E2,E3,E4,E5,E6,E7,E8,E9"/>
    <n v="20.949918"/>
    <n v="92.253796100000002"/>
    <s v="Camp-26,Block E."/>
    <n v="1217"/>
    <n v="5842"/>
    <n v="1217"/>
    <n v="5842"/>
    <s v="Yes"/>
    <n v="75"/>
    <s v="Communal collection"/>
    <n v="5"/>
    <s v="No"/>
    <s v="Others  (Please specify in next column)"/>
    <s v="We collected waste from Communal bin and drain and we brought it for dummping at a specific dumpping point in our E block."/>
    <s v="N/A"/>
    <m/>
    <m/>
    <s v="No"/>
    <s v="No"/>
    <s v="We brought residual waste for land fill at our own block "/>
    <m/>
    <n v="1800"/>
    <n v="29000"/>
    <m/>
    <m/>
    <m/>
    <m/>
    <m/>
    <m/>
    <m/>
    <m/>
    <m/>
    <s v="We collected waste from Communal bin and drain and we brought it for dummping at a specific dumpping point in our E block."/>
  </r>
  <r>
    <s v="NGOF"/>
    <s v="Material Recovery Facility (MRF)"/>
    <s v="Yes"/>
    <n v="18"/>
    <n v="223"/>
    <s v="Md. Eliash miah"/>
    <s v="01820-352557"/>
    <s v="eliash.miah74@gmail.com"/>
    <x v="19"/>
    <s v="C"/>
    <s v="N/A"/>
    <n v="20.952611000000001"/>
    <n v="92.251658000000006"/>
    <s v="B,C,D,E,P"/>
    <n v="2800"/>
    <n v="14000"/>
    <n v="2000"/>
    <n v="10000"/>
    <s v="Yes"/>
    <n v="200"/>
    <s v="Household collection"/>
    <n v="6"/>
    <s v="Yes"/>
    <s v="Windrow composting"/>
    <m/>
    <s v="Different livlihood project &amp; Host and Refugees community for cultivation purpose."/>
    <n v="800"/>
    <n v="2120"/>
    <s v="Yes"/>
    <s v="Yes"/>
    <m/>
    <n v="19026"/>
    <n v="65500"/>
    <n v="12850"/>
    <n v="36684"/>
    <n v="60450"/>
    <n v="396"/>
    <n v="19026"/>
    <s v="Markets,Surface Waste of Inside the Camps,Block Cleaning Campaign."/>
    <n v="1484"/>
    <s v="Yes"/>
    <n v="200"/>
    <m/>
    <m/>
  </r>
  <r>
    <s v="NGOF"/>
    <s v="Material Recovery Facility (MRF)"/>
    <s v="Yes"/>
    <n v="14"/>
    <n v="223"/>
    <s v="Md. Eliash miah"/>
    <s v="01820-352558"/>
    <s v="eliash.miah74@gmail.com"/>
    <x v="19"/>
    <s v="H"/>
    <s v="N/A"/>
    <n v="20.961089999999999"/>
    <n v="92.248270000000005"/>
    <s v="H &amp; I"/>
    <n v="1600"/>
    <n v="8000"/>
    <n v="2000"/>
    <n v="10000"/>
    <s v="Yes"/>
    <n v="280"/>
    <s v="Household collection"/>
    <n v="6"/>
    <s v="Yes"/>
    <s v="Windrow composting"/>
    <m/>
    <s v="Different livlihood project &amp; Host and Refugees community for cultivation purpose."/>
    <n v="700"/>
    <n v="360"/>
    <s v="Yes"/>
    <s v="Yes"/>
    <m/>
    <n v="22800"/>
    <n v="41402"/>
    <n v="8809"/>
    <n v="29002"/>
    <n v="39019"/>
    <n v="200"/>
    <n v="22800"/>
    <s v="Markets,Surface Waste of Inside the Camps,Block Cleaning Campaign."/>
    <n v="900"/>
    <s v="Yes"/>
    <n v="200"/>
    <m/>
    <m/>
  </r>
  <r>
    <s v="NGOF"/>
    <s v="Composting facility (only organics)"/>
    <s v="Yes"/>
    <n v="23"/>
    <n v="180"/>
    <s v="Md.Shahidul Hoque"/>
    <n v="1882208947"/>
    <s v="00shohidul@gmail.com"/>
    <x v="20"/>
    <s v="A"/>
    <s v="N/A"/>
    <n v="21.212779999999999"/>
    <n v="92.164680000000004"/>
    <s v="Camp-KRC, _x000a_Block- A,B,C,D,E,F,G"/>
    <n v="2052"/>
    <n v="10000"/>
    <n v="2000"/>
    <n v="10000"/>
    <s v="No"/>
    <m/>
    <s v="Household collection"/>
    <n v="6"/>
    <s v="Yes"/>
    <s v="Windrow composting"/>
    <m/>
    <s v="Distributed to Benificiary usage of compost for Gardening,Vegetables &amp; Green environment for tree plantation &amp; other stakeholders."/>
    <n v="400"/>
    <n v="1000"/>
    <s v="Yes"/>
    <s v="Yes"/>
    <m/>
    <n v="43518"/>
    <n v="88956.292249999999"/>
    <n v="9070"/>
    <n v="31142"/>
    <n v="85236.800000000003"/>
    <n v="413"/>
    <n v="43518"/>
    <s v="Markets,Surface Waste of Inside the Camps,Block Cleaning Campaign."/>
    <n v="551"/>
    <s v="Yes"/>
    <n v="150"/>
    <m/>
    <m/>
  </r>
  <r>
    <s v="NGOF"/>
    <s v="Segregation point"/>
    <s v="Yes"/>
    <n v="4"/>
    <n v="67"/>
    <s v="Md.Shahidul Hoque"/>
    <n v="1882208947"/>
    <s v="00shohidul@gmail.com"/>
    <x v="20"/>
    <s v="F"/>
    <s v="N/A"/>
    <n v="21.2104815"/>
    <n v="92.162402599999993"/>
    <s v="Camp-KRC,_x000a_Block- B,C,E,F,G"/>
    <n v="1900"/>
    <n v="7332"/>
    <n v="2000"/>
    <n v="10000"/>
    <s v="Yes"/>
    <n v="50"/>
    <s v="Household collection"/>
    <n v="6"/>
    <s v="Yes"/>
    <s v="Others  (Please specify in next column)"/>
    <m/>
    <s v="N/A"/>
    <m/>
    <m/>
    <s v="No"/>
    <s v="Yes"/>
    <m/>
    <n v="17049"/>
    <n v="17791"/>
    <n v="2800"/>
    <n v="13655"/>
    <n v="17047"/>
    <n v="150"/>
    <n v="17049"/>
    <s v="Markets,Surface Waste of Inside the Camps,Block Cleaning Campaign."/>
    <m/>
    <m/>
    <n v="50"/>
    <m/>
    <m/>
  </r>
  <r>
    <s v="NGOF"/>
    <s v="Composting facility (only organics)"/>
    <s v="Yes"/>
    <n v="14"/>
    <n v="195"/>
    <s v="Md Faruk Islam"/>
    <s v="01823627277"/>
    <s v="faruk.uap16@gmail.com"/>
    <x v="21"/>
    <s v="E"/>
    <s v="E3"/>
    <n v="21.20147"/>
    <n v="92.150850000000005"/>
    <s v="B,D &amp; E"/>
    <n v="2000"/>
    <n v="10000"/>
    <n v="2000"/>
    <n v="10000"/>
    <s v="Yes"/>
    <n v="10"/>
    <s v="Both "/>
    <n v="5"/>
    <s v="No"/>
    <s v="Windrow composting"/>
    <m/>
    <s v="CIC Gardening, Livelihood Project and Many Different NGO/INGO,Distribute to Benificiary for Vegetables gardening"/>
    <n v="600"/>
    <n v="1750"/>
    <s v="No"/>
    <s v="Yes"/>
    <m/>
    <n v="11000"/>
    <n v="34000"/>
    <n v="8900"/>
    <n v="2400"/>
    <n v="34000"/>
    <n v="300"/>
    <n v="11000"/>
    <s v="Markets,Surface Waste of Inside the Camps,Block Cleaning Campaign."/>
    <n v="1100"/>
    <s v="Yes"/>
    <m/>
    <m/>
    <m/>
  </r>
  <r>
    <s v="NGOF"/>
    <s v="Segregation point"/>
    <s v="Yes"/>
    <n v="9"/>
    <n v="14"/>
    <s v="Md Faruk Islam"/>
    <s v="01823627277"/>
    <s v="faruk.uap16@gmail.com"/>
    <x v="21"/>
    <s v="B"/>
    <s v="B5"/>
    <n v="21.203803000000001"/>
    <n v="92.150172999999995"/>
    <s v="A, B &amp; C"/>
    <n v="1500"/>
    <n v="6567"/>
    <n v="1500"/>
    <n v="7500"/>
    <s v="Yes"/>
    <n v="25"/>
    <s v="Both "/>
    <n v="5"/>
    <s v="No"/>
    <s v="Others  (Please specify in next column)"/>
    <m/>
    <s v="N/A"/>
    <m/>
    <m/>
    <s v="No"/>
    <s v="Yes"/>
    <m/>
    <n v="23000"/>
    <n v="29000"/>
    <n v="16000"/>
    <n v="6000"/>
    <n v="27800"/>
    <n v="200"/>
    <n v="23000"/>
    <s v="Markets,Surface Waste of Inside the Camps,Block Cleaning Campaign."/>
    <m/>
    <m/>
    <m/>
    <m/>
    <m/>
  </r>
  <r>
    <s v="NGOF"/>
    <s v="Composting facility (only organics)"/>
    <s v="Yes"/>
    <n v="30"/>
    <n v="2195"/>
    <s v="Imran Hossain"/>
    <s v="01840881406"/>
    <s v="ngof.imran@gmail.com"/>
    <x v="6"/>
    <s v="F"/>
    <n v="13"/>
    <n v="21.202921"/>
    <n v="92.139172000000002"/>
    <s v="Camp 04 (All blocks)"/>
    <n v="7062"/>
    <n v="30064"/>
    <n v="7062"/>
    <n v="30064"/>
    <s v="Yes"/>
    <n v="2000"/>
    <s v="Both "/>
    <n v="5"/>
    <s v="No"/>
    <s v="Box composting"/>
    <m/>
    <s v="Distrubution the other Agency, CIC Office, community"/>
    <n v="2000"/>
    <n v="5000"/>
    <s v="Yes"/>
    <s v="Yes"/>
    <m/>
    <n v="48212"/>
    <n v="73918"/>
    <n v="11708"/>
    <n v="28160"/>
    <n v="64230"/>
    <n v="1344"/>
    <n v="48212"/>
    <s v="Markets,Surface Waste of Inside the Camps,Block Cleaning Campaign."/>
    <n v="2000"/>
    <s v="Yes"/>
    <n v="400"/>
    <m/>
    <m/>
  </r>
  <r>
    <s v="NGOF"/>
    <s v="Composting facility (only organics)"/>
    <s v="Yes"/>
    <n v="26"/>
    <n v="223"/>
    <s v="Md. Rayhan Uddin"/>
    <s v="01845334933"/>
    <s v="rayhan4933@gmail.com"/>
    <x v="18"/>
    <s v="D"/>
    <s v="D02"/>
    <n v="20.951250000000002"/>
    <n v="92.257949999999994"/>
    <s v="CAMP-26 (Block- A,B,C,D)"/>
    <n v="3240"/>
    <n v="15684"/>
    <n v="2000"/>
    <n v="10000"/>
    <s v="Yes"/>
    <n v="200"/>
    <s v="Household collection"/>
    <n v="6"/>
    <s v="Yes"/>
    <s v="Windrow composting"/>
    <m/>
    <s v="Community People,CIC Gardening, Livelihood Project and Many Different NGO/INGO"/>
    <n v="600"/>
    <n v="300"/>
    <s v="Yes"/>
    <s v="Yes"/>
    <m/>
    <n v="8283"/>
    <n v="40216"/>
    <n v="1199"/>
    <n v="6761"/>
    <n v="38539"/>
    <n v="89"/>
    <n v="8283"/>
    <s v="Markets,Surface Waste of Inside the Camps,Block Cleaning Campaign."/>
    <n v="510"/>
    <s v="Yes"/>
    <n v="55"/>
    <m/>
    <m/>
  </r>
  <r>
    <s v="NGOF"/>
    <s v="Composting facility (only organics)"/>
    <s v="Yes"/>
    <n v="19"/>
    <n v="272"/>
    <s v="Md. Rayhan Uddin"/>
    <s v="01845334933"/>
    <s v="rayhan4933@gmail.com"/>
    <x v="18"/>
    <s v="G"/>
    <s v="G01"/>
    <n v="20.957409999999999"/>
    <n v="92.253209999999996"/>
    <s v="CAMP-26 (Block- H,I)"/>
    <n v="2584"/>
    <n v="11726"/>
    <n v="2000"/>
    <n v="10000"/>
    <s v="Yes"/>
    <n v="100"/>
    <s v="Household collection"/>
    <n v="6"/>
    <s v="Yes"/>
    <s v="Windrow composting"/>
    <m/>
    <s v="Community People, CIC Gardening, Livelihood Project and Many Different NGO/INGO"/>
    <n v="200"/>
    <n v="4500"/>
    <s v="Yes"/>
    <s v="Yes"/>
    <m/>
    <n v="3544"/>
    <n v="31901"/>
    <n v="1073"/>
    <n v="11350"/>
    <n v="31443"/>
    <n v="95"/>
    <n v="3544"/>
    <s v="Markets,Surface Waste of Inside the Camps,Block Cleaning Campaign."/>
    <n v="440"/>
    <s v="Yes"/>
    <n v="50"/>
    <m/>
    <m/>
  </r>
  <r>
    <s v="SHUSHILAN"/>
    <s v="Material Recovery Facility (MRF)"/>
    <s v="Yes"/>
    <n v="11"/>
    <n v="35"/>
    <s v="Abdullah Al Faisal"/>
    <n v="1830377416"/>
    <s v="alfaisal.shushilan@gmail.com"/>
    <x v="22"/>
    <s v="A"/>
    <s v="G9"/>
    <n v="21.178802000000001"/>
    <n v="92.153829000000002"/>
    <s v="12 &amp; A"/>
    <n v="1194"/>
    <n v="5492"/>
    <n v="1100"/>
    <n v="5000"/>
    <s v="No"/>
    <m/>
    <s v="Household collection"/>
    <n v="6"/>
    <s v="Yes"/>
    <s v="Barrel composting"/>
    <s v="N/A"/>
    <s v="TRD (IOM), SWAB NGO,Others agency,Host community,Rohingya Community."/>
    <n v="281"/>
    <n v="174"/>
    <s v="Yes"/>
    <s v="Yes"/>
    <m/>
    <n v="1200"/>
    <n v="9534.76"/>
    <n v="5000"/>
    <n v="350"/>
    <n v="7045.52"/>
    <n v="100"/>
    <n v="200"/>
    <s v="Markets, cleaning operations,Communal place ,open field"/>
    <n v="301"/>
    <s v="Yes"/>
    <m/>
    <n v="2255"/>
    <s v="plastic bag transfer Brac landfill site"/>
  </r>
  <r>
    <s v="SHUSHILAN"/>
    <s v="Material Recovery Facility (MRF)"/>
    <s v="Yes"/>
    <n v="9"/>
    <n v="35"/>
    <s v="Abdullah Al Faisal"/>
    <n v="1830377416"/>
    <s v="alfaisal.shushilan@gmail.com"/>
    <x v="22"/>
    <s v="C"/>
    <s v="H19"/>
    <n v="21.180178999999999"/>
    <n v="92.151188000000005"/>
    <s v="12 &amp; C"/>
    <n v="1298"/>
    <n v="5970"/>
    <n v="1100"/>
    <n v="5000"/>
    <s v="No"/>
    <m/>
    <s v="Household collection"/>
    <n v="6"/>
    <s v="Yes"/>
    <s v="Barrel composting"/>
    <s v="N/A"/>
    <s v="TRD (IOM), SWAB NGO,Others agency,Host community,Rohingya Community."/>
    <n v="216"/>
    <n v="178"/>
    <s v="Yes"/>
    <s v="Yes"/>
    <m/>
    <n v="1300"/>
    <n v="9825"/>
    <n v="5000"/>
    <n v="500"/>
    <n v="6950"/>
    <n v="200"/>
    <n v="300"/>
    <s v="Markets, cleaning operations,Communal place ,open field"/>
    <n v="313"/>
    <s v="Yes"/>
    <m/>
    <n v="2490"/>
    <s v="plastic bag transfer Brac landfill site"/>
  </r>
  <r>
    <s v="SHUSHILAN"/>
    <s v="Material Recovery Facility (MRF)"/>
    <s v="Yes"/>
    <n v="10"/>
    <n v="70"/>
    <s v="Abdullah Al Faisal"/>
    <n v="1830377416"/>
    <s v="alfaisal.shushilan@gmail.com"/>
    <x v="22"/>
    <s v="D"/>
    <s v="F16"/>
    <n v="21.184645"/>
    <n v="92.149630999999999"/>
    <s v="12 &amp; D"/>
    <n v="1552"/>
    <n v="7139"/>
    <n v="1100"/>
    <n v="5000"/>
    <s v="No"/>
    <m/>
    <s v="Household collection"/>
    <n v="6"/>
    <s v="Yes"/>
    <s v="Barrel composting"/>
    <s v="N/A"/>
    <s v="TRD (IOM), SWAB NGO,Others agency,Host community,Rohingya Community."/>
    <n v="143"/>
    <n v="222"/>
    <s v="Yes"/>
    <s v="Yes"/>
    <m/>
    <n v="1500"/>
    <n v="8703"/>
    <n v="4980"/>
    <n v="250"/>
    <n v="5885"/>
    <n v="100"/>
    <n v="350"/>
    <s v="Markets, cleaning operations,Communal place ,open field"/>
    <n v="267"/>
    <s v="Yes"/>
    <m/>
    <n v="1560"/>
    <s v="plastic bag transfer Brac landfill site"/>
  </r>
  <r>
    <s v="SHUSHILAN"/>
    <s v="Material Recovery Facility (MRF)"/>
    <s v="Yes"/>
    <n v="7"/>
    <n v="105"/>
    <s v="Abdullah Al Faisal"/>
    <n v="1830377416"/>
    <s v="alfaisal.shushilan@gmail.com"/>
    <x v="22"/>
    <s v="A"/>
    <s v="H2"/>
    <n v="21.1798"/>
    <n v="92.153099999999995"/>
    <s v="12 &amp; A,B"/>
    <n v="820"/>
    <n v="3772"/>
    <n v="1100"/>
    <n v="5000"/>
    <s v="No"/>
    <m/>
    <s v="Household collection"/>
    <n v="6"/>
    <s v="Yes"/>
    <s v="Barrel composting"/>
    <s v="N/A"/>
    <s v="TRD (IOM), SWAB NGO,Others agency,Host community,Rohingya Community."/>
    <n v="162"/>
    <n v="30"/>
    <s v="Yes"/>
    <s v="Yes"/>
    <m/>
    <n v="1200"/>
    <n v="6080"/>
    <n v="4970"/>
    <n v="200"/>
    <n v="4698"/>
    <n v="100"/>
    <n v="300"/>
    <s v="Markets, cleaning operations,Communal place ,open field"/>
    <n v="136"/>
    <s v="Yes"/>
    <m/>
    <n v="1382"/>
    <s v="plastic bag transfer Brac landfill site"/>
  </r>
  <r>
    <s v="SCI"/>
    <s v="Composting facility (only organics)"/>
    <s v="Yes"/>
    <n v="4"/>
    <n v="165"/>
    <s v="Md. Hasmotullah"/>
    <n v="1642677575"/>
    <s v="hasmot.ullah@savethechildren.org"/>
    <x v="23"/>
    <s v="B"/>
    <s v="M-24"/>
    <n v="21.187465"/>
    <n v="92.140186"/>
    <s v="Camp-20, Block-B, Sub-block- M-07,08,21,22,23,24,25"/>
    <n v="601"/>
    <n v="2787"/>
    <n v="1000"/>
    <n v="5000"/>
    <s v="No"/>
    <m/>
    <s v="Household collection"/>
    <n v="6"/>
    <s v="Yes"/>
    <s v="Barrel composting"/>
    <m/>
    <s v="We use for camp office gardening and distribute to some of HH for their gardening, distributed to SD for camp tree plantation etc.  "/>
    <n v="250"/>
    <m/>
    <s v="No"/>
    <s v="Yes"/>
    <m/>
    <n v="20"/>
    <n v="2000"/>
    <n v="500"/>
    <n v="30"/>
    <n v="2000"/>
    <n v="30"/>
    <n v="20"/>
    <s v="Markets, Institutions etc."/>
    <n v="250"/>
    <s v="No"/>
    <m/>
    <m/>
    <m/>
  </r>
  <r>
    <s v="SCI"/>
    <s v="Composting facility (only organics)"/>
    <s v="Yes"/>
    <n v="4"/>
    <n v="200"/>
    <s v="Md. Mamun Hossan"/>
    <n v="1812882686"/>
    <s v="mamun.hossan@savethechildren.org"/>
    <x v="12"/>
    <s v="B"/>
    <s v="B2"/>
    <n v="20.977315000000001"/>
    <n v="92.242219000000006"/>
    <s v="Camp-25, A3,B2,B3"/>
    <n v="600"/>
    <n v="3146"/>
    <n v="1000"/>
    <n v="5000"/>
    <s v="No"/>
    <m/>
    <s v="Both "/>
    <n v="5"/>
    <s v="Yes"/>
    <s v="Box composting"/>
    <m/>
    <s v="We use for camp office gardening and distribute to some of HH for their gardening, distributed to SD for camp tree plantation etc.  "/>
    <n v="80"/>
    <n v="150"/>
    <s v="No"/>
    <s v="Yes"/>
    <m/>
    <n v="30"/>
    <n v="1000"/>
    <n v="1200"/>
    <n v="15"/>
    <n v="900"/>
    <n v="30"/>
    <n v="20"/>
    <s v="Markets, Institutions etc."/>
    <n v="100"/>
    <s v="No"/>
    <m/>
    <m/>
    <s v="We use the plastic bag and bottles for reuseable fencing for gardening, tap stand, drying bed fencing and moveable HH bin, etc."/>
  </r>
  <r>
    <s v="SCI"/>
    <s v="Composting facility (only organics)"/>
    <s v="Yes"/>
    <n v="6"/>
    <n v="700"/>
    <s v="Md. Rasel Hossain"/>
    <n v="1767676860"/>
    <s v="rasel.hossain@savethechildren.org "/>
    <x v="1"/>
    <s v="B"/>
    <s v="B5"/>
    <n v="20.942409000000001"/>
    <n v="92.257384000000002"/>
    <s v="Camp 27 all sub blocks B 01 to B 13"/>
    <n v="1093"/>
    <n v="5505"/>
    <n v="1400"/>
    <n v="6500"/>
    <s v="No"/>
    <m/>
    <s v="Both "/>
    <n v="6"/>
    <s v="Yes"/>
    <s v="Barrel composting"/>
    <m/>
    <s v="We use for camp office gardening and distribute to some of HH for their gardening.  "/>
    <n v="200"/>
    <n v="150"/>
    <s v="No"/>
    <s v="Yes"/>
    <m/>
    <n v="250"/>
    <n v="6500"/>
    <n v="2000"/>
    <n v="1000"/>
    <n v="5200"/>
    <n v="3300"/>
    <n v="1000"/>
    <s v="Markets, Institutions etc."/>
    <n v="400"/>
    <s v="Yes"/>
    <m/>
    <m/>
    <m/>
  </r>
  <r>
    <s v="SHED"/>
    <s v="Material Recovery Facility (MRF)"/>
    <s v="Yes"/>
    <n v="9"/>
    <n v="315"/>
    <s v="Md. Abdul Aziz"/>
    <s v="01712-985639"/>
    <s v="azizpmwash@gmail.com"/>
    <x v="23"/>
    <s v="A"/>
    <s v="M-34"/>
    <n v="21.191718000000002"/>
    <n v="92.139201999999997"/>
    <s v="Camp 20:(A, partially-B block), 14 out of 21 majhi blocks"/>
    <n v="1168"/>
    <n v="6424"/>
    <n v="1500"/>
    <n v="7000"/>
    <s v="Yes"/>
    <n v="315"/>
    <s v="Household collection"/>
    <n v="6"/>
    <s v="Yes"/>
    <s v="Barrel composting"/>
    <s v="N/A"/>
    <s v="To Beneficiaries of camp"/>
    <n v="700"/>
    <n v="500"/>
    <s v="No"/>
    <s v="Yes"/>
    <m/>
    <n v="600"/>
    <n v="4200"/>
    <n v="3500"/>
    <n v="255"/>
    <n v="7626"/>
    <n v="16"/>
    <n v="3000"/>
    <s v="Yes"/>
    <n v="630"/>
    <s v="No"/>
    <m/>
    <n v="1827"/>
    <m/>
  </r>
  <r>
    <s v="SHED"/>
    <s v="Material Recovery Facility (MRF)"/>
    <s v="Yes"/>
    <n v="16"/>
    <n v="365"/>
    <s v="Md. Abdul Aziz"/>
    <s v="01712-985639"/>
    <s v="azizpmwash@gmail.com"/>
    <x v="23"/>
    <s v="B"/>
    <s v="M-39"/>
    <n v="21.189550000000001"/>
    <n v="92.13776"/>
    <s v="All stage of camp-20E(S1, S2, S3, S4)"/>
    <n v="2386"/>
    <n v="13123"/>
    <n v="2500"/>
    <n v="15000"/>
    <s v="Yes"/>
    <n v="365"/>
    <s v="Household collection"/>
    <n v="6"/>
    <s v="Yes"/>
    <s v="Barrel composting"/>
    <s v="N/A"/>
    <s v="To Beneficiaries of camp"/>
    <n v="1020"/>
    <n v="500"/>
    <s v="No"/>
    <s v="Yes"/>
    <m/>
    <n v="750"/>
    <n v="3000"/>
    <n v="1800"/>
    <n v="310"/>
    <n v="12250"/>
    <n v="22"/>
    <n v="4120"/>
    <s v="Yes"/>
    <n v="1015"/>
    <s v="No"/>
    <m/>
    <n v="3645"/>
    <m/>
  </r>
  <r>
    <s v="SHED"/>
    <s v="Material Recovery Facility (MRF)"/>
    <s v="Yes"/>
    <n v="20"/>
    <n v="600"/>
    <s v="Md. Mohiuddin"/>
    <n v="1750945064"/>
    <s v="mmohiuddinmoon3@gmail.com"/>
    <x v="24"/>
    <s v="A"/>
    <s v="A-2"/>
    <n v="21.174264950000001"/>
    <n v="92.140101040000005"/>
    <s v="Camp 13 (C,B,D)"/>
    <n v="3688"/>
    <n v="19529"/>
    <n v="4000"/>
    <n v="22000"/>
    <s v="Yes"/>
    <n v="20"/>
    <s v="Household collection"/>
    <n v="6"/>
    <s v="Yes"/>
    <s v="Box composting"/>
    <m/>
    <s v="Distributed to Camp Community &amp; Host Community."/>
    <n v="720"/>
    <n v="2142"/>
    <s v="Yes"/>
    <s v="Yes"/>
    <m/>
    <n v="283"/>
    <n v="16707"/>
    <n v="80089"/>
    <n v="1946"/>
    <n v="15173"/>
    <n v="20"/>
    <n v="2103"/>
    <s v="Markets, cleaning operations.Camp Cleaning Campaing."/>
    <n v="888"/>
    <s v="No"/>
    <n v="20"/>
    <m/>
    <m/>
  </r>
  <r>
    <s v="SHED"/>
    <s v="Material Recovery Facility (MRF)"/>
    <s v="Yes"/>
    <n v="8"/>
    <n v="300"/>
    <s v="Md. Mohiuddin"/>
    <n v="1750945064"/>
    <s v="mmohiuddinmoon3@gmail.com"/>
    <x v="24"/>
    <s v="A"/>
    <s v="A-2"/>
    <n v="21.173579749999998"/>
    <n v="92.139543560000007"/>
    <s v="Camp 13 (E,)"/>
    <n v="1002"/>
    <n v="4394"/>
    <n v="1000"/>
    <n v="5500"/>
    <s v="Yes"/>
    <n v="20"/>
    <s v="Household collection"/>
    <n v="6"/>
    <s v="Yes"/>
    <s v="Barrel composting"/>
    <m/>
    <s v="Distributed to Camp Community &amp; Host Community."/>
    <n v="294"/>
    <n v="398"/>
    <s v="Yes"/>
    <s v="Yes"/>
    <m/>
    <n v="167"/>
    <n v="4125"/>
    <n v="34325"/>
    <n v="1465"/>
    <n v="3858"/>
    <n v="17"/>
    <n v="609"/>
    <s v="Markets, cleaning operations.Camp Cleaning Campaing."/>
    <n v="294"/>
    <s v="No"/>
    <n v="17"/>
    <m/>
    <m/>
  </r>
  <r>
    <s v="WV"/>
    <s v="Material Recovery Facility (MRF)"/>
    <s v="Yes"/>
    <n v="15"/>
    <n v="380"/>
    <s v="Md. Abul Khair (Rubel)"/>
    <n v="1644211459"/>
    <s v="abul_khair@wvi.org"/>
    <x v="25"/>
    <s v="F"/>
    <s v="B-66"/>
    <n v="21.195730000000001"/>
    <n v="92.164075999999994"/>
    <s v="Camp 8E, Block - C &amp; F"/>
    <n v="1456"/>
    <n v="7213"/>
    <n v="1500"/>
    <n v="7500"/>
    <s v="No"/>
    <m/>
    <s v="Household collection"/>
    <n v="7"/>
    <s v="Yes"/>
    <s v="Combination of above types (Please specify in next column)"/>
    <s v="Pit &amp; vermi composting"/>
    <s v="Community people &amp; Other's organization"/>
    <n v="3000"/>
    <n v="150"/>
    <s v="Yes"/>
    <s v="Yes"/>
    <m/>
    <n v="3500"/>
    <n v="20850"/>
    <n v="6189"/>
    <n v="1256"/>
    <n v="21438"/>
    <n v="881"/>
    <n v="3548"/>
    <s v="Market place, Different type Institution"/>
    <n v="3330"/>
    <s v="Yes"/>
    <n v="50"/>
    <n v="3820"/>
    <m/>
  </r>
  <r>
    <s v="WV"/>
    <s v="Material Recovery Facility (MRF)"/>
    <s v="Yes"/>
    <n v="16"/>
    <n v="250"/>
    <s v="Md. Abul Khair (Rubel)"/>
    <n v="1644211459"/>
    <s v="abul_khair@wvi.org"/>
    <x v="25"/>
    <s v="F"/>
    <s v="B-87"/>
    <n v="21.195536000000001"/>
    <n v="92.164631"/>
    <s v="Camp 8E, Block - D &amp; F"/>
    <n v="1326"/>
    <n v="6940"/>
    <n v="1500"/>
    <n v="7500"/>
    <s v="No"/>
    <m/>
    <s v="Household collection"/>
    <n v="7"/>
    <s v="Yes"/>
    <s v="Pit composting"/>
    <s v="      Pit Composting "/>
    <s v="Community people &amp; Other's organization"/>
    <n v="2800"/>
    <m/>
    <s v="Yes"/>
    <s v="Yes"/>
    <m/>
    <n v="2500"/>
    <n v="17700"/>
    <n v="6150"/>
    <n v="2550"/>
    <n v="19500"/>
    <n v="660"/>
    <n v="4470"/>
    <s v="Market place, Different type Institution"/>
    <n v="3000"/>
    <s v="Yes"/>
    <n v="40"/>
    <n v="3680"/>
    <m/>
  </r>
  <r>
    <s v="WV"/>
    <s v="Material Recovery Facility (MRF)"/>
    <s v="Yes"/>
    <n v="12"/>
    <n v="144"/>
    <s v="Mohammed Ibrahim"/>
    <n v="1843561037"/>
    <s v="mohammed_ibrahim@wvi.org"/>
    <x v="25"/>
    <s v="E"/>
    <s v="B-86"/>
    <n v="21.198640000000001"/>
    <n v="92.164519999999996"/>
    <s v="Block-E&amp;D"/>
    <n v="1380"/>
    <n v="6966"/>
    <n v="1450"/>
    <n v="7000"/>
    <s v="No"/>
    <m/>
    <s v="Household collection"/>
    <n v="7"/>
    <s v="Yes"/>
    <s v="Pit composting"/>
    <s v="      Pit Composting "/>
    <s v="Agriculture field &amp; community      level "/>
    <m/>
    <n v="4930"/>
    <s v="No"/>
    <s v="Yes"/>
    <m/>
    <n v="3084"/>
    <n v="18900"/>
    <n v="6476"/>
    <n v="5841"/>
    <n v="14773"/>
    <n v="451"/>
    <n v="3160"/>
    <s v="N/A"/>
    <n v="822"/>
    <s v="Yes"/>
    <m/>
    <m/>
    <s v="Recently have started pit composting about this site.But till now couldn't collect any pit Compost."/>
  </r>
  <r>
    <s v="WV"/>
    <s v="Material Recovery Facility (MRF)"/>
    <s v="Yes"/>
    <n v="19"/>
    <n v="436"/>
    <s v="Abdul Karim"/>
    <n v="183825081"/>
    <s v="Abdul_Karim@wvi.org"/>
    <x v="25"/>
    <s v="B"/>
    <s v="B-64"/>
    <n v="21.1996"/>
    <n v="92.161879999999996"/>
    <s v="Block-A&amp;B"/>
    <n v="2341"/>
    <n v="11764"/>
    <n v="2410"/>
    <n v="12178"/>
    <s v="Yes"/>
    <n v="132"/>
    <s v="Household collection"/>
    <n v="7"/>
    <s v="Yes"/>
    <s v="Others  (Please specify in next column)"/>
    <s v="waste segregated"/>
    <s v="N/A"/>
    <m/>
    <m/>
    <s v="No"/>
    <s v="Yes"/>
    <m/>
    <n v="4723"/>
    <n v="21280"/>
    <n v="6690"/>
    <n v="4525"/>
    <n v="28677"/>
    <n v="1714"/>
    <n v="1145"/>
    <s v="N/A"/>
    <m/>
    <s v="No"/>
    <m/>
    <m/>
    <m/>
  </r>
  <r>
    <s v="WV"/>
    <s v="Material Recovery Facility (MRF)"/>
    <s v="Yes"/>
    <n v="11"/>
    <n v="672"/>
    <s v="Md. Atiqur Rahman"/>
    <n v="1612519294"/>
    <s v="Atiqur_rahman@wvi.org"/>
    <x v="24"/>
    <s v="A"/>
    <s v="A-2"/>
    <n v="21.174078000000002"/>
    <n v="92.138824999999997"/>
    <s v="Camp 13 (A,F )"/>
    <n v="3116"/>
    <n v="15580"/>
    <n v="3500"/>
    <n v="18000"/>
    <s v="Yes"/>
    <n v="20"/>
    <s v="Household collection"/>
    <n v="6"/>
    <s v="Yes"/>
    <s v="Pit composting"/>
    <s v="      Pit Composting "/>
    <s v="Distributed to Camp Community &amp; Host Community."/>
    <n v="720"/>
    <n v="200"/>
    <s v="Yes"/>
    <s v="Yes"/>
    <m/>
    <n v="283"/>
    <n v="13000"/>
    <n v="40090"/>
    <n v="1870"/>
    <n v="1480"/>
    <n v="20"/>
    <n v="1800"/>
    <s v="Markets, cleaning operations.Camp Cleaning Campaing."/>
    <n v="750"/>
    <s v="No"/>
    <n v="20"/>
    <n v="671"/>
    <m/>
  </r>
  <r>
    <s v="TDH"/>
    <s v="Material Recovery Facility (MRF)"/>
    <s v="Yes"/>
    <n v="32"/>
    <n v="1242"/>
    <s v="Ashiqur Rahman"/>
    <s v="01991484684"/>
    <s v="ashiqur.rahman@tdh.org"/>
    <x v="1"/>
    <s v="A"/>
    <s v="Nearest camp 27, block A (HC)"/>
    <n v="20.947658000000001"/>
    <n v="92.260463999999999"/>
    <s v="Camp 26: F &amp; G block and sorrounding host"/>
    <n v="1660"/>
    <n v="7314"/>
    <n v="1800"/>
    <n v="8000"/>
    <s v="No"/>
    <m/>
    <s v="Both "/>
    <n v="5"/>
    <s v="Yes"/>
    <s v="Barrel composting"/>
    <m/>
    <s v="Community"/>
    <n v="80"/>
    <n v="201"/>
    <s v="Yes"/>
    <s v="No"/>
    <s v="Sanitary landfill "/>
    <n v="28815"/>
    <n v="7815"/>
    <n v="9860"/>
    <n v="14335"/>
    <n v="900"/>
    <n v="1132"/>
    <n v="32350"/>
    <n v="0"/>
    <n v="110"/>
    <s v="Yes"/>
    <n v="1450"/>
    <m/>
    <s v="Tdh has plastic recycling plant, glass crusher  &amp; composting facilities inside of SWM facilities"/>
  </r>
  <r>
    <s v="NGOF"/>
    <s v="Material Recovery Facility (MRF)"/>
    <s v="Yes"/>
    <n v="10"/>
    <n v="112"/>
    <s v="Saniat"/>
    <m/>
    <m/>
    <x v="26"/>
    <s v="B"/>
    <s v="B-07"/>
    <n v="21.205590000000001"/>
    <n v="92.157650000000004"/>
    <s v="Camp-6_Block-A &amp; B"/>
    <n v="2404"/>
    <n v="11058.4"/>
    <n v="1780"/>
    <n v="9214"/>
    <s v="No"/>
    <n v="112"/>
    <s v="Household collection"/>
    <n v="6"/>
    <s v="Yes"/>
    <s v="Box composting"/>
    <m/>
    <s v="Composting  used by Rohingya Community people &amp; Other Actor as well as FSM and SWM site for gardening"/>
    <m/>
    <n v="1899"/>
    <s v="No"/>
    <s v="No"/>
    <s v="Residual waste stored at exciting Landfill in camp"/>
    <m/>
    <n v="17895.75"/>
    <n v="0"/>
    <n v="5965.25"/>
    <n v="20046"/>
    <n v="3815"/>
    <n v="0"/>
    <s v="Market"/>
    <n v="550"/>
    <s v="No"/>
    <m/>
    <n v="469"/>
    <m/>
  </r>
  <r>
    <s v="NGOF"/>
    <s v="Material Recovery Facility (MRF)"/>
    <s v="Yes"/>
    <n v="12"/>
    <n v="112"/>
    <s v="Saniat Hossain Bhuiyan"/>
    <n v="8801914974879"/>
    <s v="saniat.ngof@gmail.com"/>
    <x v="26"/>
    <s v="B"/>
    <s v="B-02"/>
    <n v="21.204460000000001"/>
    <n v="92.158389999999997"/>
    <s v="Camp-6_Block-B &amp; D"/>
    <n v="2715"/>
    <n v="12488.999999999998"/>
    <n v="1777"/>
    <n v="9119"/>
    <s v="No"/>
    <n v="112"/>
    <s v="Household collection"/>
    <n v="6"/>
    <s v="Yes"/>
    <s v="Box composting"/>
    <m/>
    <s v="Composting  used by Rohingya Community people &amp; Other Actor as well as FSM and SWM site for gardening"/>
    <m/>
    <m/>
    <s v="No"/>
    <s v="No"/>
    <s v="Residual waste stored at exciting Landfill in camp"/>
    <m/>
    <n v="3660"/>
    <n v="0"/>
    <n v="1220"/>
    <n v="1987"/>
    <n v="2893"/>
    <n v="0"/>
    <s v="Market"/>
    <n v="600"/>
    <s v="No"/>
    <m/>
    <n v="392"/>
    <m/>
  </r>
  <r>
    <s v="NGOF"/>
    <s v="Dumping point"/>
    <s v="Yes"/>
    <n v="7"/>
    <n v="56"/>
    <s v="Saniat Hossain Bhuiyan"/>
    <n v="8801914974879"/>
    <s v="saniat.ngof@gmail.com"/>
    <x v="26"/>
    <s v="B"/>
    <s v="B-06"/>
    <n v="21.205100000000002"/>
    <n v="92.155910000000006"/>
    <s v="Camp-6_Block-B"/>
    <n v="1114"/>
    <n v="5124.3999999999996"/>
    <n v="2567"/>
    <n v="13574"/>
    <s v="Yes"/>
    <n v="56"/>
    <s v="Household collection"/>
    <n v="6"/>
    <s v="No"/>
    <s v="Others  (Please specify in next column)"/>
    <m/>
    <s v="Others  (Please specify in next column)"/>
    <s v="Primary Landfill"/>
    <m/>
    <s v="No"/>
    <s v="No"/>
    <m/>
    <n v="7832"/>
    <n v="0"/>
    <n v="0"/>
    <n v="0"/>
    <m/>
    <m/>
    <n v="7576"/>
    <m/>
    <m/>
    <m/>
    <m/>
    <m/>
    <m/>
  </r>
  <r>
    <s v="NGOF"/>
    <s v="Material Recovery Facility (MRF)"/>
    <s v="Yes"/>
    <n v="11"/>
    <n v="112"/>
    <s v="Saniat Hossain Bhuiyan"/>
    <n v="8801914974879"/>
    <s v="saniat.ngof@gmail.com"/>
    <x v="26"/>
    <s v="C"/>
    <s v="C-07"/>
    <n v="21.202120000000001"/>
    <n v="92.155529999999999"/>
    <s v="Camp-6_Block-C"/>
    <n v="1381"/>
    <n v="6352.5999999999995"/>
    <n v="1790"/>
    <n v="9024"/>
    <s v="No"/>
    <n v="112"/>
    <s v="Household collection"/>
    <n v="6"/>
    <s v="Yes"/>
    <s v="Box composting"/>
    <m/>
    <s v="Composting  used by Rohingya Community people &amp; Other Actor as well as FSM and SWM site for gardening"/>
    <m/>
    <m/>
    <s v="No"/>
    <s v="No"/>
    <s v="Residual waste stored at exciting Landfill in camp"/>
    <m/>
    <n v="18199.5"/>
    <n v="0"/>
    <n v="6066.5"/>
    <n v="20345"/>
    <n v="3921"/>
    <n v="0"/>
    <s v="Market"/>
    <n v="653"/>
    <s v="No"/>
    <m/>
    <n v="487"/>
    <m/>
  </r>
  <r>
    <s v="NGOF"/>
    <s v="Dumping point"/>
    <s v="Yes"/>
    <n v="8"/>
    <n v="17"/>
    <s v="Saniat Hossain Bhuiyan"/>
    <n v="8801914974879"/>
    <s v="saniat.ngof@gmail.com"/>
    <x v="26"/>
    <s v="D"/>
    <s v="D-03"/>
    <n v="21.201139999999999"/>
    <n v="92.15898"/>
    <s v="Camp-6_Block-D"/>
    <n v="1334"/>
    <n v="6136.4"/>
    <n v="2780"/>
    <n v="13783"/>
    <s v="Yes"/>
    <n v="56"/>
    <s v="Household collection"/>
    <n v="6"/>
    <s v="No"/>
    <s v="Others  (Please specify in next column)"/>
    <m/>
    <s v="Others  (Please specify in next column)"/>
    <s v="Primary Landfill"/>
    <m/>
    <s v="No"/>
    <s v="No"/>
    <m/>
    <n v="10380"/>
    <n v="0"/>
    <n v="0"/>
    <n v="0"/>
    <m/>
    <m/>
    <n v="8223"/>
    <m/>
    <m/>
    <m/>
    <m/>
    <m/>
    <m/>
  </r>
  <r>
    <s v="NGOF"/>
    <s v="Material Recovery Facility (MRF)"/>
    <s v="Yes"/>
    <n v="22"/>
    <n v="140"/>
    <s v="Muttaki"/>
    <m/>
    <m/>
    <x v="27"/>
    <s v="A"/>
    <s v="A-06"/>
    <n v="21.206672999999999"/>
    <n v="92.168672999999998"/>
    <s v="Camp-7_Block-A &amp; B"/>
    <n v="2242"/>
    <n v="10313.199999999999"/>
    <n v="2242"/>
    <n v="10313.199999999999"/>
    <s v="No"/>
    <n v="140"/>
    <s v="Household collection"/>
    <n v="6"/>
    <s v="Yes"/>
    <s v="Box composting"/>
    <m/>
    <s v="Composting  used by Rohingya Community people &amp; Other Actor as well as FSM and SWM site for gardening"/>
    <m/>
    <n v="330"/>
    <s v="No"/>
    <s v="No"/>
    <s v="Residual waste stored at exciting Landfill in camp"/>
    <m/>
    <n v="13341"/>
    <n v="0"/>
    <n v="4447"/>
    <n v="8090"/>
    <n v="4611"/>
    <n v="5087"/>
    <s v="Market"/>
    <n v="320"/>
    <s v="No"/>
    <m/>
    <n v="722"/>
    <m/>
  </r>
  <r>
    <s v="NGOF"/>
    <s v="Material Recovery Facility (MRF)"/>
    <s v="Yes"/>
    <n v="21"/>
    <n v="93"/>
    <s v="Md. Abul Muttaki"/>
    <s v="+8801722980048"/>
    <s v="muttaki.ngof@gmail.com"/>
    <x v="27"/>
    <s v="D"/>
    <s v="D-02"/>
    <n v="21.201663"/>
    <n v="92.168721000000005"/>
    <s v="Camp-7_Block-C &amp; D"/>
    <n v="2384"/>
    <n v="10966.4"/>
    <n v="2384"/>
    <n v="10966.4"/>
    <s v="No"/>
    <n v="93"/>
    <s v="Household collection"/>
    <n v="6"/>
    <s v="Yes"/>
    <s v="Box composting"/>
    <m/>
    <s v="Composting  used by Rohingya Community people &amp; Other Actor as well as FSM and SWM site for gardening"/>
    <m/>
    <n v="160"/>
    <s v="No"/>
    <s v="No"/>
    <s v="Residual waste stored at exciting Landfill in camp"/>
    <m/>
    <n v="37283.25"/>
    <n v="0"/>
    <n v="12427.75"/>
    <n v="31426"/>
    <n v="11726"/>
    <n v="6559"/>
    <s v="Market"/>
    <n v="821"/>
    <s v="No"/>
    <m/>
    <n v="1434"/>
    <m/>
  </r>
  <r>
    <s v="NGOF"/>
    <s v="Dumping point"/>
    <s v="Yes"/>
    <n v="13"/>
    <n v="56"/>
    <s v="Md. Abul Muttaki"/>
    <s v="+8801722980048"/>
    <s v="muttaki.ngof@gmail.com"/>
    <x v="27"/>
    <s v="E"/>
    <s v="E-03"/>
    <n v="21.201325789999999"/>
    <n v="92.163432450000002"/>
    <s v="Camp-7_Block-E"/>
    <n v="1338"/>
    <n v="6154.7999999999993"/>
    <n v="1338"/>
    <n v="6154.7999999999993"/>
    <s v="Yes"/>
    <n v="56"/>
    <s v="Household collection"/>
    <n v="6"/>
    <s v="No"/>
    <s v="Others  (Please specify in next column)"/>
    <m/>
    <s v="Others  (Please specify in next column)"/>
    <s v="Primary Landfill"/>
    <m/>
    <s v="No"/>
    <s v="Yes"/>
    <m/>
    <n v="3840"/>
    <n v="0"/>
    <n v="0"/>
    <n v="0"/>
    <m/>
    <m/>
    <m/>
    <m/>
    <m/>
    <m/>
    <m/>
    <m/>
    <m/>
  </r>
  <r>
    <s v="NGOF"/>
    <s v="Dumping point"/>
    <s v="Yes"/>
    <n v="8"/>
    <n v="56"/>
    <s v="Md. Abul Muttaki"/>
    <s v="+8801722980048"/>
    <s v="muttaki.ngof@gmail.com"/>
    <x v="27"/>
    <s v="G"/>
    <s v="G-07"/>
    <n v="21.202290999999999"/>
    <n v="92.159966999999995"/>
    <s v="Camp-7_Block-G"/>
    <n v="1187"/>
    <n v="5460.2"/>
    <n v="1187"/>
    <n v="5460.2"/>
    <s v="Yes"/>
    <n v="56"/>
    <s v="Household collection"/>
    <n v="6"/>
    <s v="No"/>
    <s v="Others  (Please specify in next column)"/>
    <m/>
    <s v="Others  (Please specify in next column)"/>
    <s v="Primary Landfill"/>
    <m/>
    <s v="No"/>
    <s v="Yes"/>
    <m/>
    <n v="3990"/>
    <n v="0"/>
    <n v="0"/>
    <n v="0"/>
    <m/>
    <m/>
    <m/>
    <m/>
    <m/>
    <m/>
    <m/>
    <m/>
    <m/>
  </r>
  <r>
    <s v="NGOF"/>
    <s v="Dumping point"/>
    <s v="Yes"/>
    <n v="16"/>
    <n v="56"/>
    <s v="Md. Abul Muttaki"/>
    <s v="+8801722980048"/>
    <s v="muttaki.ngof@gmail.com"/>
    <x v="27"/>
    <s v="G"/>
    <s v="G-06"/>
    <n v="21.200865060000002"/>
    <n v="92.160216410000004"/>
    <s v="Camp-7_Block-F &amp; G"/>
    <n v="2132"/>
    <n v="9807.1999999999989"/>
    <n v="2132"/>
    <n v="9807.1999999999989"/>
    <s v="Yes"/>
    <n v="56"/>
    <s v="Household collection"/>
    <n v="6"/>
    <s v="No"/>
    <s v="Others  (Please specify in next column)"/>
    <m/>
    <s v="Others  (Please specify in next column)"/>
    <s v="Primary Landfill"/>
    <m/>
    <s v="No"/>
    <s v="No"/>
    <m/>
    <n v="3892"/>
    <n v="0"/>
    <n v="0"/>
    <n v="0"/>
    <m/>
    <m/>
    <m/>
    <m/>
    <m/>
    <m/>
    <m/>
    <m/>
    <m/>
  </r>
  <r>
    <s v="NGOF"/>
    <s v="Plastic recycling facility"/>
    <s v="Yes"/>
    <n v="10"/>
    <n v="120"/>
    <s v="Md. Abul Muttaki"/>
    <s v="+8801722980048"/>
    <s v="muttaki.ngof@gmail.com"/>
    <x v="27"/>
    <s v="Outside of Camp"/>
    <m/>
    <n v="21.201789000000002"/>
    <n v="92.170776000000004"/>
    <s v="Camp-6 &amp; 7_Block-A, B, C, D, E, F &amp; G"/>
    <n v="13305"/>
    <n v="61202.999999999993"/>
    <n v="13305"/>
    <n v="61202.999999999993"/>
    <s v="Yes"/>
    <n v="120"/>
    <s v="Household collection"/>
    <n v="6"/>
    <s v="No"/>
    <s v="Others  (Please specify in next column)"/>
    <m/>
    <s v="Others  (Please specify in next column)"/>
    <s v="Primary Landfill"/>
    <m/>
    <s v="No"/>
    <s v="Yes"/>
    <m/>
    <m/>
    <n v="0"/>
    <n v="0"/>
    <n v="0"/>
    <m/>
    <m/>
    <m/>
    <m/>
    <m/>
    <m/>
    <m/>
    <n v="3504"/>
    <m/>
  </r>
  <r>
    <s v="VERC"/>
    <s v="Material Recovery Facility (MRF)"/>
    <s v="Yes"/>
    <n v="48"/>
    <n v="320"/>
    <s v="Md. Shamsul Haque"/>
    <n v="1716508971"/>
    <s v="shamsul1810@gmail.com"/>
    <x v="28"/>
    <s v="D"/>
    <s v="I-18"/>
    <n v="21.196872389999999"/>
    <n v="92.166869680000005"/>
    <s v="Camp 08W, Block A,B,C &amp;D"/>
    <n v="4652"/>
    <n v="23564"/>
    <n v="5000"/>
    <n v="22500"/>
    <s v="Yes"/>
    <n v="98"/>
    <s v="Household collection"/>
    <n v="7"/>
    <s v="Yes"/>
    <s v="Box composting"/>
    <m/>
    <s v="Compost are distributing among the NGOs those who are working HH level gardening for nutrition, Rohinga people of camp 8W and Department of Agricultural Extension"/>
    <n v="1000"/>
    <n v="2800"/>
    <s v="Yes"/>
    <s v="Yes"/>
    <m/>
    <n v="18650"/>
    <n v="40000"/>
    <n v="5000"/>
    <n v="1000"/>
    <n v="23850"/>
    <n v="3370"/>
    <n v="18650"/>
    <s v="Market, shop and road"/>
    <n v="1500"/>
    <s v="Yes"/>
    <n v="495"/>
    <n v="2875"/>
    <s v="The Amount of slow digesting waste is increasing day by day. The land field authrity of camp-20ex does not accept these waste. We are trying to find a way to manage these waste._x000a_We have provided 4000kg of fertilizer to Department of Environmental Extension by consulting with UNICEF."/>
  </r>
  <r>
    <s v="VERC"/>
    <s v="Plastic recycling facility"/>
    <s v="Yes"/>
    <n v="8"/>
    <n v="594"/>
    <s v="Md. Shamsul Haque"/>
    <n v="1716508971"/>
    <s v="shamsul1810@gmail.com"/>
    <x v="28"/>
    <s v="Host community"/>
    <m/>
    <n v="21.216149999999999"/>
    <n v="92.144999999999996"/>
    <s v="Camp 08W, Blocl A,B,C,D,E &amp; F"/>
    <n v="6954"/>
    <n v="35201"/>
    <n v="7500"/>
    <n v="36000"/>
    <s v="Yes"/>
    <n v="20"/>
    <s v="Household collection"/>
    <n v="7"/>
    <s v="Yes"/>
    <s v="Others  (Please specify in next column)"/>
    <m/>
    <s v="N/A"/>
    <m/>
    <m/>
    <s v="No"/>
    <m/>
    <m/>
    <m/>
    <m/>
    <m/>
    <m/>
    <m/>
    <m/>
    <m/>
    <m/>
    <m/>
    <m/>
    <m/>
    <m/>
    <m/>
  </r>
  <r>
    <s v="GRREN HILL"/>
    <s v="Material Recovery Facility (MRF)"/>
    <s v="Yes"/>
    <n v="11"/>
    <n v="111"/>
    <s v="Shahenur Jannat Bulbul"/>
    <s v="01878556573"/>
    <s v="jannat@ghcxb.org"/>
    <x v="4"/>
    <s v="F"/>
    <s v="f4"/>
    <n v="22.213327"/>
    <n v="93.149474999999995"/>
    <s v="1W, Block G"/>
    <n v="1233"/>
    <n v="6557"/>
    <n v="1233"/>
    <n v="6557"/>
    <s v="Yes"/>
    <n v="100"/>
    <s v="Household collection"/>
    <n v="6"/>
    <s v="No"/>
    <s v="Box composting"/>
    <m/>
    <s v="Agriculture Site"/>
    <n v="278"/>
    <n v="1194"/>
    <s v="No"/>
    <s v="Yes"/>
    <m/>
    <n v="1787"/>
    <n v="3714"/>
    <n v="2438"/>
    <n v="1036"/>
    <n v="3124"/>
    <n v="1316"/>
    <n v="2529"/>
    <s v="Market, pathway "/>
    <n v="416"/>
    <s v="No"/>
    <m/>
    <n v="1192"/>
    <m/>
  </r>
  <r>
    <s v="BDRCS"/>
    <s v="Material Recovery Facility (MRF)"/>
    <s v="Yes"/>
    <n v="4"/>
    <n v="250"/>
    <s v="Hemayan Chakma"/>
    <s v="01817669660"/>
    <s v="wash.officer02.cxb@grc-bangladesh.org "/>
    <x v="24"/>
    <s v="G"/>
    <s v="G3"/>
    <n v="21.181688000000001"/>
    <n v="92.136259999999993"/>
    <s v="Camp13, G block"/>
    <n v="1335"/>
    <n v="6600"/>
    <n v="1000"/>
    <n v="5000"/>
    <s v="Yes"/>
    <n v="20"/>
    <s v="Both "/>
    <n v="5"/>
    <s v="Yes"/>
    <s v="Box composting"/>
    <s v="N/A"/>
    <s v="storage"/>
    <m/>
    <n v="500"/>
    <s v="No"/>
    <s v="Yes"/>
    <m/>
    <n v="1800"/>
    <n v="3500"/>
    <n v="7000"/>
    <n v="500"/>
    <n v="1200"/>
    <n v="500"/>
    <n v="1800"/>
    <s v="Market, LC"/>
    <n v="150"/>
    <s v="No"/>
    <m/>
    <n v="200"/>
    <s v="Sample submitted for test report"/>
  </r>
  <r>
    <s v="BDRCS"/>
    <s v="Material Recovery Facility (MRF)"/>
    <s v="Yes"/>
    <n v="39"/>
    <n v="1335"/>
    <s v="Md.Habibullah Misbah"/>
    <s v="01647129470"/>
    <s v="mhmisbahcox@gmail.com"/>
    <x v="14"/>
    <s v="A, B, F &amp; G"/>
    <s v="Adjacent to F block , outside of camp boundary"/>
    <n v="21.15723195"/>
    <n v="92.141813290000002"/>
    <s v="Camp-15, Main Block- A, B, F &amp; G."/>
    <n v="5235"/>
    <n v="26260"/>
    <n v="11500"/>
    <n v="56000"/>
    <s v="Yes"/>
    <n v="250"/>
    <s v="Both"/>
    <s v="5"/>
    <s v="Yes"/>
    <s v="Windrow composting"/>
    <s v="N/A"/>
    <s v="intervention area"/>
    <m/>
    <n v="44000"/>
    <s v="Yes"/>
    <s v="Yes"/>
    <m/>
    <n v="17000"/>
    <n v="56000"/>
    <m/>
    <n v="600"/>
    <n v="29650"/>
    <n v="22893"/>
    <n v="1703"/>
    <s v="Market, Hospital service, Police camp etc."/>
    <n v="4200"/>
    <s v="Yes"/>
    <n v="5000"/>
    <m/>
    <m/>
  </r>
  <r>
    <s v="BDRCS"/>
    <s v="Material Recovery Facility (MRF)"/>
    <s v="Yes"/>
    <n v="27"/>
    <n v="19"/>
    <s v="Md. Anwar Pervez"/>
    <s v="01890662958"/>
    <s v="anwar.pervez@bdrcs.org"/>
    <x v="29"/>
    <s v="B"/>
    <s v="L14"/>
    <n v="21.188116310000002"/>
    <n v="92.145716629999995"/>
    <s v="Camp-18, Block-B"/>
    <n v="314"/>
    <n v="1532"/>
    <n v="80"/>
    <n v="400"/>
    <s v="No"/>
    <m/>
    <s v="Both "/>
    <n v="5"/>
    <s v="Yes"/>
    <s v="Box composting"/>
    <s v="N/A"/>
    <s v="Storage"/>
    <m/>
    <n v="480"/>
    <s v="No"/>
    <s v="Yes"/>
    <m/>
    <n v="25"/>
    <n v="1600"/>
    <n v="35"/>
    <m/>
    <n v="90"/>
    <n v="99"/>
    <n v="29"/>
    <s v="N/A"/>
    <n v="46"/>
    <s v="No"/>
    <m/>
    <n v="4"/>
    <s v="Sample submitted for test report"/>
  </r>
  <r>
    <s v="BDRCS"/>
    <s v="Material Recovery Facility (MRF)"/>
    <s v="Yes"/>
    <m/>
    <n v="20"/>
    <s v="Md. Anwar Pervez"/>
    <s v="01890662958"/>
    <s v="anwar.pervez@bdrcs.org"/>
    <x v="29"/>
    <s v="B"/>
    <s v="L16"/>
    <n v="21.189593989999999"/>
    <n v="92.144074759999995"/>
    <s v="Camp-18, Block-B"/>
    <n v="311"/>
    <n v="1501"/>
    <n v="80"/>
    <n v="400"/>
    <s v="No"/>
    <m/>
    <s v="Both "/>
    <n v="5"/>
    <s v="Yes"/>
    <s v="Box composting"/>
    <s v="N/A"/>
    <s v="Storage"/>
    <m/>
    <n v="320"/>
    <s v="No"/>
    <s v="Yes"/>
    <m/>
    <n v="30"/>
    <n v="1100"/>
    <n v="31"/>
    <m/>
    <n v="80"/>
    <n v="90"/>
    <n v="25"/>
    <m/>
    <n v="42"/>
    <s v="No"/>
    <m/>
    <n v="5"/>
    <m/>
  </r>
  <r>
    <s v="BDRCS"/>
    <s v="Material Recovery Facility (MRF)"/>
    <s v="Yes"/>
    <m/>
    <n v="21"/>
    <s v="Md. Anwar Pervez"/>
    <s v="01890662958"/>
    <s v="anwar.pervez@bdrcs.org"/>
    <x v="29"/>
    <s v="B"/>
    <s v="M10"/>
    <n v="21.188891550000001"/>
    <n v="92.145122499999999"/>
    <s v="Camp-18, Block-B"/>
    <n v="315"/>
    <n v="1541"/>
    <n v="80"/>
    <n v="400"/>
    <s v="No"/>
    <m/>
    <s v="Both "/>
    <n v="5"/>
    <s v="Yes"/>
    <s v="Box composting"/>
    <s v="N/A"/>
    <s v="Storage"/>
    <m/>
    <n v="450"/>
    <s v="No"/>
    <s v="Yes"/>
    <m/>
    <n v="42"/>
    <n v="1030"/>
    <n v="45"/>
    <m/>
    <n v="88"/>
    <n v="89"/>
    <n v="27"/>
    <m/>
    <n v="55"/>
    <s v="No"/>
    <m/>
    <n v="7"/>
    <m/>
  </r>
  <r>
    <s v="BDRCS"/>
    <s v="Material Recovery Facility (MRF)"/>
    <s v="Yes"/>
    <m/>
    <n v="23"/>
    <s v="Md. Anwar Pervez"/>
    <s v="01890662958"/>
    <s v="anwar.pervez@bdrcs.org"/>
    <x v="29"/>
    <s v="B"/>
    <s v="M13"/>
    <n v="21.18808383"/>
    <n v="92.147863900000004"/>
    <s v="Camp-18, Block-B"/>
    <n v="215"/>
    <n v="1052"/>
    <n v="80"/>
    <n v="400"/>
    <s v="No"/>
    <m/>
    <s v="Both "/>
    <n v="5"/>
    <s v="Yes"/>
    <s v="Box composting"/>
    <s v="N/A"/>
    <s v="Storage"/>
    <m/>
    <n v="445"/>
    <s v="No"/>
    <s v="Yes"/>
    <m/>
    <n v="40"/>
    <n v="980"/>
    <n v="42"/>
    <m/>
    <n v="85"/>
    <n v="93"/>
    <n v="30"/>
    <m/>
    <n v="38"/>
    <s v="No"/>
    <m/>
    <n v="10"/>
    <m/>
  </r>
  <r>
    <s v="BDRCS"/>
    <s v="Material Recovery Facility (MRF)"/>
    <s v="Yes"/>
    <m/>
    <n v="31"/>
    <s v="Md. Anwar Pervez"/>
    <s v="01890662958"/>
    <s v="anwar.pervez@bdrcs.org"/>
    <x v="29"/>
    <s v="B"/>
    <s v="M15"/>
    <n v="21.188109040000001"/>
    <n v="92.144710989999993"/>
    <s v="Camp-18, Block-B"/>
    <n v="78"/>
    <n v="406"/>
    <n v="120"/>
    <n v="600"/>
    <s v="No"/>
    <m/>
    <s v="Both "/>
    <n v="5"/>
    <s v="Yes"/>
    <s v="Box composting"/>
    <s v="N/A"/>
    <s v="Storage"/>
    <m/>
    <n v="510"/>
    <s v="No"/>
    <s v="Yes"/>
    <m/>
    <n v="55"/>
    <n v="1167"/>
    <n v="67"/>
    <m/>
    <n v="93"/>
    <n v="106"/>
    <n v="31"/>
    <m/>
    <n v="54"/>
    <s v="No"/>
    <m/>
    <n v="4"/>
    <m/>
  </r>
  <r>
    <s v="BDRCS"/>
    <s v="Material Recovery Facility (MRF)"/>
    <s v="Yes"/>
    <m/>
    <n v="18"/>
    <s v="Md. Anwar Pervez"/>
    <s v="01890662958"/>
    <s v="anwar.pervez@bdrcs.org"/>
    <x v="29"/>
    <s v="D"/>
    <s v="L1"/>
    <n v="21.184669"/>
    <n v="92.148554000000004"/>
    <s v="Camp-18, Block-D"/>
    <n v="173"/>
    <n v="937"/>
    <n v="76"/>
    <n v="380"/>
    <s v="No"/>
    <m/>
    <s v="Both "/>
    <n v="5"/>
    <s v="Yes"/>
    <s v="Box composting"/>
    <s v="N/A"/>
    <s v="Storage"/>
    <m/>
    <n v="490"/>
    <s v="No"/>
    <s v="Yes"/>
    <m/>
    <n v="49"/>
    <n v="1298"/>
    <n v="32"/>
    <m/>
    <n v="95"/>
    <n v="95"/>
    <n v="28"/>
    <m/>
    <n v="48"/>
    <s v="No"/>
    <m/>
    <n v="2"/>
    <m/>
  </r>
  <r>
    <s v="BDRCS"/>
    <s v="Material Recovery Facility (MRF)"/>
    <s v="Yes"/>
    <m/>
    <n v="18"/>
    <s v="Md. Anwar Pervez"/>
    <s v="01890662958"/>
    <s v="anwar.pervez@bdrcs.org"/>
    <x v="29"/>
    <s v="D"/>
    <s v="L11"/>
    <n v="21.186765380000001"/>
    <n v="92.149130470000003"/>
    <s v="Camp-18, Block-D"/>
    <n v="297"/>
    <n v="1351"/>
    <n v="76"/>
    <n v="380"/>
    <s v="No"/>
    <m/>
    <s v="Both "/>
    <n v="5"/>
    <s v="Yes"/>
    <s v="Box composting"/>
    <s v="N/A"/>
    <s v="Storage"/>
    <m/>
    <n v="390"/>
    <s v="No"/>
    <s v="Yes"/>
    <m/>
    <n v="27"/>
    <n v="1304"/>
    <n v="25"/>
    <m/>
    <n v="79"/>
    <n v="87"/>
    <n v="35"/>
    <m/>
    <n v="33"/>
    <s v="No"/>
    <m/>
    <n v="8"/>
    <m/>
  </r>
  <r>
    <s v="BDRCS"/>
    <s v="Material Recovery Facility (MRF)"/>
    <s v="Yes"/>
    <m/>
    <n v="18"/>
    <s v="Md. Anwar Pervez"/>
    <s v="01890662958"/>
    <s v="anwar.pervez@bdrcs.org"/>
    <x v="29"/>
    <s v="D"/>
    <s v="L13"/>
    <n v="21.185956449999999"/>
    <n v="92.150124980000001"/>
    <s v="Camp-18, Block-D"/>
    <n v="226"/>
    <n v="1102"/>
    <n v="76"/>
    <n v="380"/>
    <s v="No"/>
    <m/>
    <s v="Both "/>
    <n v="5"/>
    <s v="Yes"/>
    <s v="Box composting"/>
    <s v="N/A"/>
    <s v="Storage"/>
    <m/>
    <n v="434"/>
    <s v="No"/>
    <s v="Yes"/>
    <m/>
    <n v="44"/>
    <n v="1250"/>
    <n v="29"/>
    <m/>
    <n v="85"/>
    <n v="110"/>
    <n v="38"/>
    <m/>
    <n v="31"/>
    <s v="No"/>
    <m/>
    <n v="9"/>
    <m/>
  </r>
  <r>
    <s v="BDRCS"/>
    <s v="Material Recovery Facility (MRF)"/>
    <s v="Yes"/>
    <m/>
    <n v="18"/>
    <s v="Md. Anwar Pervez"/>
    <s v="01890662958"/>
    <s v="anwar.pervez@bdrcs.org"/>
    <x v="29"/>
    <s v="D"/>
    <s v="L2"/>
    <n v="21.186937570000001"/>
    <n v="92.150513439999997"/>
    <s v="Camp-18, Block-D"/>
    <n v="237"/>
    <n v="1272"/>
    <n v="76"/>
    <n v="380"/>
    <s v="No"/>
    <m/>
    <s v="Both "/>
    <n v="5"/>
    <s v="Yes"/>
    <s v="Box composting"/>
    <s v="N/A"/>
    <s v="Storage"/>
    <m/>
    <n v="525"/>
    <s v="No"/>
    <s v="Yes"/>
    <m/>
    <n v="39"/>
    <n v="1360"/>
    <n v="27"/>
    <m/>
    <n v="74"/>
    <n v="98"/>
    <n v="28"/>
    <m/>
    <n v="38"/>
    <s v="No"/>
    <m/>
    <n v="6"/>
    <m/>
  </r>
  <r>
    <s v="BDRCS"/>
    <s v="Material Recovery Facility (MRF)"/>
    <s v="Yes"/>
    <m/>
    <n v="23"/>
    <s v="Md. Anwar Pervez"/>
    <s v="01890662958"/>
    <s v="anwar.pervez@bdrcs.org"/>
    <x v="29"/>
    <s v="D"/>
    <s v="L3"/>
    <n v="21.185982500000001"/>
    <n v="92.149221879999999"/>
    <s v="Camp-18, Block-D"/>
    <n v="243"/>
    <n v="1223"/>
    <n v="80"/>
    <n v="400"/>
    <s v="No"/>
    <m/>
    <s v="Both "/>
    <n v="5"/>
    <s v="Yes"/>
    <s v="Box composting"/>
    <s v="N/A"/>
    <s v="Storage"/>
    <m/>
    <n v="427"/>
    <s v="No"/>
    <s v="Yes"/>
    <m/>
    <n v="41"/>
    <n v="890"/>
    <n v="41"/>
    <m/>
    <n v="94"/>
    <n v="120"/>
    <n v="26"/>
    <m/>
    <n v="35"/>
    <s v="No"/>
    <m/>
    <n v="5"/>
    <m/>
  </r>
  <r>
    <s v="BDRCS"/>
    <s v="Material Recovery Facility (MRF)"/>
    <s v="Yes"/>
    <m/>
    <n v="18"/>
    <s v="Md. Anwar Pervez"/>
    <s v="01890662958"/>
    <s v="anwar.pervez@bdrcs.org"/>
    <x v="29"/>
    <s v="D"/>
    <s v="L6"/>
    <n v="21.18629614"/>
    <n v="92.148483110000001"/>
    <s v="Camp-18, Block-D"/>
    <n v="268"/>
    <n v="1292"/>
    <n v="76"/>
    <n v="380"/>
    <s v="No"/>
    <m/>
    <s v="Both "/>
    <n v="5"/>
    <s v="Yes"/>
    <s v="Box composting"/>
    <s v="N/A"/>
    <s v="Storage"/>
    <m/>
    <n v="378"/>
    <s v="No"/>
    <s v="Yes"/>
    <m/>
    <n v="55"/>
    <n v="1239"/>
    <n v="20"/>
    <m/>
    <n v="88"/>
    <n v="115"/>
    <n v="24"/>
    <m/>
    <n v="38"/>
    <s v="No"/>
    <m/>
    <n v="3"/>
    <m/>
  </r>
  <r>
    <s v="BDRCS"/>
    <s v="Material Recovery Facility (MRF)"/>
    <s v="Yes"/>
    <m/>
    <n v="22"/>
    <s v="Md. Anwar Pervez"/>
    <s v="01890662958"/>
    <s v="anwar.pervez@bdrcs.org"/>
    <x v="29"/>
    <s v="E"/>
    <s v="M3"/>
    <n v="21.185457"/>
    <n v="92.145561000000001"/>
    <s v="Camp-18, Block-E"/>
    <n v="273"/>
    <n v="1388"/>
    <n v="80"/>
    <n v="400"/>
    <s v="Yes"/>
    <n v="20"/>
    <s v="Both "/>
    <n v="5"/>
    <s v="Yes"/>
    <s v="Box composting"/>
    <s v="N/A"/>
    <s v="Storage"/>
    <m/>
    <n v="520"/>
    <s v="No"/>
    <s v="Yes"/>
    <m/>
    <n v="77"/>
    <n v="1287"/>
    <n v="30"/>
    <m/>
    <n v="98"/>
    <n v="113"/>
    <n v="33"/>
    <m/>
    <n v="32"/>
    <s v="No"/>
    <m/>
    <n v="7"/>
    <m/>
  </r>
  <r>
    <s v="BDRCS"/>
    <s v="Material Recovery Facility (MRF)"/>
    <s v="Yes"/>
    <m/>
    <n v="20"/>
    <s v="Md. Anwar Pervez"/>
    <s v="01890662958"/>
    <s v="anwar.pervez@bdrcs.org"/>
    <x v="29"/>
    <s v="E"/>
    <s v="M9"/>
    <n v="21.184953"/>
    <n v="92.146123000000003"/>
    <s v="Camp-18, Block-E"/>
    <n v="81"/>
    <n v="383"/>
    <n v="80"/>
    <n v="400"/>
    <s v="No"/>
    <m/>
    <s v="Both "/>
    <n v="5"/>
    <s v="Yes"/>
    <s v="Box composting"/>
    <s v="N/A"/>
    <s v="Storage"/>
    <m/>
    <n v="377"/>
    <s v="No"/>
    <s v="Yes"/>
    <m/>
    <n v="64"/>
    <n v="880"/>
    <n v="35"/>
    <m/>
    <n v="83"/>
    <n v="89"/>
    <n v="31"/>
    <m/>
    <n v="36"/>
    <s v="No"/>
    <m/>
    <n v="5"/>
    <m/>
  </r>
  <r>
    <s v="BDRCS"/>
    <s v="Material Recovery Facility (MRF)"/>
    <s v="Yes"/>
    <m/>
    <n v="19"/>
    <s v="Md. Anwar Pervez"/>
    <s v="01890662958"/>
    <s v="anwar.pervez@bdrcs.org"/>
    <x v="29"/>
    <s v="E"/>
    <s v="L9"/>
    <n v="21.184851999999999"/>
    <n v="92.147703000000007"/>
    <s v="Camp-18, Block-E"/>
    <n v="186"/>
    <n v="940"/>
    <n v="80"/>
    <n v="400"/>
    <s v="No"/>
    <m/>
    <s v="Both "/>
    <n v="5"/>
    <s v="Yes"/>
    <s v="Box composting"/>
    <s v="N/A"/>
    <s v="Storage"/>
    <m/>
    <n v="360"/>
    <s v="No"/>
    <s v="Yes"/>
    <m/>
    <n v="69"/>
    <n v="950"/>
    <n v="38"/>
    <m/>
    <n v="78"/>
    <n v="116"/>
    <n v="29"/>
    <m/>
    <n v="47"/>
    <s v="No"/>
    <m/>
    <n v="5"/>
    <m/>
  </r>
  <r>
    <s v="BDRCS"/>
    <s v="Material Recovery Facility (MRF)"/>
    <s v="Yes"/>
    <m/>
    <n v="21"/>
    <s v="Md. Anwar Pervez"/>
    <s v="01890662958"/>
    <s v="anwar.pervez@bdrcs.org"/>
    <x v="29"/>
    <s v="E"/>
    <s v="L4"/>
    <n v="21.185963000000001"/>
    <n v="92.144324999999995"/>
    <s v="Camp-18, Block-E"/>
    <n v="143"/>
    <n v="710"/>
    <n v="80"/>
    <n v="400"/>
    <s v="No"/>
    <m/>
    <s v="Both "/>
    <n v="5"/>
    <s v="Yes"/>
    <s v="Box composting"/>
    <s v="N/A"/>
    <s v="Storage"/>
    <m/>
    <n v="490"/>
    <s v="No"/>
    <s v="Yes"/>
    <m/>
    <n v="65"/>
    <n v="1030"/>
    <n v="29"/>
    <m/>
    <n v="90"/>
    <n v="117"/>
    <n v="27"/>
    <m/>
    <n v="35"/>
    <s v="No"/>
    <m/>
    <n v="9"/>
    <m/>
  </r>
  <r>
    <s v="DPHE"/>
    <s v="Composting facility (only organics)"/>
    <s v="Yes"/>
    <n v="13"/>
    <n v="506"/>
    <s v="Azizul Haque"/>
    <s v="01839-773632"/>
    <s v="azizulhaquechowdhury3236@gmail.com"/>
    <x v="24"/>
    <m/>
    <m/>
    <n v="21.183509999999998"/>
    <n v="92.137339999999995"/>
    <s v="camp 13, 17,19,21 &amp; others"/>
    <m/>
    <m/>
    <n v="2000"/>
    <n v="10000"/>
    <s v="Yes"/>
    <n v="15"/>
    <s v="Both "/>
    <n v="6"/>
    <s v="Yes"/>
    <s v="Box composting"/>
    <m/>
    <m/>
    <m/>
    <n v="3000"/>
    <s v="No"/>
    <s v="No"/>
    <s v="4ext"/>
    <n v="4500"/>
    <n v="24000"/>
    <n v="3600"/>
    <n v="4500"/>
    <n v="13500"/>
    <n v="30"/>
    <n v="300"/>
    <m/>
    <n v="500"/>
    <m/>
    <m/>
    <m/>
    <m/>
  </r>
  <r>
    <s v="DPHE"/>
    <s v="Composting facility (only organics)"/>
    <s v="Yes"/>
    <n v="21"/>
    <n v="506"/>
    <s v="Harunur rashid"/>
    <s v="01826-715601"/>
    <m/>
    <x v="6"/>
    <m/>
    <m/>
    <n v="21.210167999999999"/>
    <n v="92.135149999999996"/>
    <s v="camp 1w, 1e,3,4,4e,5,8w,8e,17,21"/>
    <m/>
    <m/>
    <n v="2000"/>
    <n v="10000"/>
    <s v="Yes"/>
    <n v="15"/>
    <s v="Both "/>
    <n v="6"/>
    <s v="Yes"/>
    <s v="Box composting"/>
    <m/>
    <m/>
    <m/>
    <m/>
    <s v="No"/>
    <s v="No"/>
    <s v="4ext"/>
    <n v="11000"/>
    <n v="25000"/>
    <n v="5000"/>
    <n v="8000"/>
    <n v="9500"/>
    <n v="50"/>
    <n v="1200"/>
    <m/>
    <m/>
    <m/>
    <m/>
    <m/>
    <m/>
  </r>
  <r>
    <s v="DPHE"/>
    <s v="Composting facility (only organics)"/>
    <s v="Yes"/>
    <n v="6"/>
    <n v="185"/>
    <s v="Md. Rakib"/>
    <s v="01878-734902"/>
    <s v="rakibbpi0002@gmail.com"/>
    <x v="13"/>
    <s v="H-94"/>
    <s v="B"/>
    <n v="21.200520000000001"/>
    <n v="92.144279999999995"/>
    <s v="camp-17"/>
    <m/>
    <m/>
    <n v="1000"/>
    <n v="5000"/>
    <s v="Yes"/>
    <n v="15"/>
    <s v="Both "/>
    <n v="6"/>
    <s v="Yes"/>
    <s v="Box composting"/>
    <m/>
    <m/>
    <m/>
    <n v="1000"/>
    <s v="No"/>
    <s v="No"/>
    <s v="4ext"/>
    <n v="6000"/>
    <n v="18000"/>
    <n v="0"/>
    <n v="4500"/>
    <n v="8000"/>
    <n v="25"/>
    <n v="2910"/>
    <m/>
    <n v="400"/>
    <m/>
    <m/>
    <m/>
    <m/>
  </r>
  <r>
    <s v="DPHE"/>
    <s v="Composting facility (only organics)"/>
    <s v="Yes"/>
    <n v="6"/>
    <n v="185"/>
    <s v="Md. Rakib"/>
    <s v="01878-734902"/>
    <s v="rakibbpi0002@gmail.com"/>
    <x v="13"/>
    <s v="H-94"/>
    <s v="B"/>
    <n v="21.200520000000001"/>
    <n v="92.144279999999995"/>
    <s v="Camp-17"/>
    <m/>
    <m/>
    <n v="1000"/>
    <n v="5000"/>
    <s v="Yes"/>
    <n v="15"/>
    <s v="Both "/>
    <n v="6"/>
    <s v="Yes"/>
    <s v="Box composting"/>
    <m/>
    <m/>
    <m/>
    <m/>
    <s v="No"/>
    <s v="No"/>
    <s v="4ext"/>
    <n v="7000"/>
    <n v="14000"/>
    <n v="0"/>
    <n v="5000"/>
    <n v="9000"/>
    <n v="30"/>
    <n v="3000"/>
    <m/>
    <n v="350"/>
    <m/>
    <m/>
    <m/>
    <m/>
  </r>
  <r>
    <s v="DPHE"/>
    <s v="Composting facility (only organics)"/>
    <s v="Yes"/>
    <n v="6"/>
    <n v="185"/>
    <s v="Md. Rakib"/>
    <s v="01878-734902"/>
    <s v="rakibbpi0002@gmail.com"/>
    <x v="23"/>
    <s v="M-34"/>
    <s v="A"/>
    <n v="21.193480000000001"/>
    <n v="92.141890000000004"/>
    <s v="Camp-20"/>
    <m/>
    <m/>
    <n v="1000"/>
    <n v="5000"/>
    <s v="Yes"/>
    <n v="15"/>
    <s v="Both "/>
    <n v="6"/>
    <s v="Yes"/>
    <s v="Box composting"/>
    <m/>
    <m/>
    <m/>
    <m/>
    <s v="No"/>
    <s v="No"/>
    <s v="4ext"/>
    <n v="2000"/>
    <n v="5580"/>
    <n v="0"/>
    <m/>
    <n v="4000"/>
    <n v="30"/>
    <n v="211"/>
    <m/>
    <m/>
    <m/>
    <m/>
    <m/>
    <m/>
  </r>
  <r>
    <s v="DPHE"/>
    <s v="Composting facility (only organics)"/>
    <s v="Yes"/>
    <n v="6"/>
    <n v="185"/>
    <s v="Md. Rakib"/>
    <s v="01878-734902"/>
    <s v="rakibbpi0002@gmail.com"/>
    <x v="23"/>
    <s v="M-34"/>
    <s v="A"/>
    <n v="21.193480000000001"/>
    <n v="92.141890000000004"/>
    <s v="Camp-20"/>
    <m/>
    <m/>
    <n v="1000"/>
    <n v="5000"/>
    <s v="Yes"/>
    <n v="15"/>
    <s v="Both "/>
    <n v="6"/>
    <s v="Yes"/>
    <s v="Box composting"/>
    <m/>
    <m/>
    <m/>
    <m/>
    <s v="No"/>
    <s v="No"/>
    <s v="4ext"/>
    <n v="1500"/>
    <n v="6850"/>
    <n v="0"/>
    <m/>
    <n v="6000"/>
    <n v="25"/>
    <n v="200"/>
    <m/>
    <m/>
    <m/>
    <m/>
    <m/>
    <m/>
  </r>
  <r>
    <s v="DPHE"/>
    <s v="Composting facility (only organics)"/>
    <s v="Yes"/>
    <n v="6"/>
    <n v="185"/>
    <s v="Md. Rakib"/>
    <s v="01878-734902"/>
    <s v="rakibbpi0002@gmail.com"/>
    <x v="23"/>
    <s v="M-32"/>
    <s v="A"/>
    <n v="21.188099999999999"/>
    <n v="92.14085"/>
    <s v="Camp-20"/>
    <m/>
    <m/>
    <n v="1000"/>
    <n v="5000"/>
    <s v="Yes"/>
    <n v="15"/>
    <s v="Both "/>
    <n v="6"/>
    <s v="Yes"/>
    <s v="Box composting"/>
    <m/>
    <m/>
    <m/>
    <m/>
    <s v="No"/>
    <s v="No"/>
    <s v="4ext"/>
    <n v="1200"/>
    <n v="7000"/>
    <n v="0"/>
    <m/>
    <n v="5100"/>
    <n v="31"/>
    <n v="281"/>
    <m/>
    <m/>
    <m/>
    <m/>
    <m/>
    <m/>
  </r>
  <r>
    <s v="DPHE"/>
    <s v="Composting facility (only organics)"/>
    <s v="Yes"/>
    <n v="6"/>
    <n v="185"/>
    <s v="Md. Rakib"/>
    <s v="01878-734902"/>
    <s v="rakibbpi0002@gmail.com"/>
    <x v="30"/>
    <s v="S2B1"/>
    <s v=" "/>
    <n v="21.193249999999999"/>
    <n v="92.140919999999994"/>
    <s v="Camp-20ext"/>
    <m/>
    <m/>
    <n v="1000"/>
    <n v="5000"/>
    <s v="Yes"/>
    <n v="15"/>
    <s v="Both "/>
    <n v="6"/>
    <s v="Yes"/>
    <s v="Box composting"/>
    <m/>
    <m/>
    <m/>
    <m/>
    <s v="No"/>
    <s v="No"/>
    <s v="4ext"/>
    <n v="1400"/>
    <n v="4125"/>
    <n v="0"/>
    <m/>
    <n v="3593"/>
    <n v="3"/>
    <n v="518"/>
    <m/>
    <m/>
    <m/>
    <m/>
    <m/>
    <m/>
  </r>
  <r>
    <s v="DPHE"/>
    <s v="Composting facility (only organics)"/>
    <s v="Yes"/>
    <n v="6"/>
    <n v="185"/>
    <s v="Md. Rakib"/>
    <s v="01878-734902"/>
    <s v="rakibbpi0002@gmail.com"/>
    <x v="28"/>
    <s v="A47"/>
    <s v=" "/>
    <n v="21.196697"/>
    <n v="92.152449000000004"/>
    <s v="Camp-8W"/>
    <m/>
    <m/>
    <n v="1000"/>
    <n v="5000"/>
    <s v="Yes"/>
    <n v="15"/>
    <s v="Both "/>
    <n v="6"/>
    <s v="Yes"/>
    <s v="Box composting"/>
    <m/>
    <m/>
    <m/>
    <n v="850"/>
    <s v="No"/>
    <s v="No"/>
    <s v="4ext"/>
    <n v="5000"/>
    <n v="15000"/>
    <n v="500"/>
    <n v="4293"/>
    <n v="9407"/>
    <n v="79"/>
    <n v="1187"/>
    <m/>
    <n v="300"/>
    <m/>
    <m/>
    <m/>
    <m/>
  </r>
  <r>
    <s v="BGS"/>
    <s v="Material Recovery Facility (MRF)"/>
    <s v="Yes"/>
    <n v="11"/>
    <m/>
    <s v="Nurul Amin"/>
    <s v="01846102073"/>
    <s v="nurulamin.bgs@gmail.com"/>
    <x v="9"/>
    <s v="B"/>
    <s v="B3 (H40)"/>
    <n v="21.187830000000002"/>
    <n v="92.151629999999997"/>
    <s v="16 sub-block of B block"/>
    <n v="1071"/>
    <n v="5335"/>
    <n v="1200"/>
    <n v="6000"/>
    <s v="No"/>
    <n v="90"/>
    <s v="Household collection"/>
    <n v="6"/>
    <s v="Yes"/>
    <s v="Barrel composting"/>
    <s v="No"/>
    <s v="We have started newly, yet we did not distribute the compost"/>
    <m/>
    <m/>
    <s v="No"/>
    <s v="No"/>
    <m/>
    <m/>
    <m/>
    <m/>
    <m/>
    <m/>
    <m/>
    <m/>
    <s v="Only from HHs waste ,Road, drain &amp; shops"/>
    <m/>
    <s v="No"/>
    <m/>
    <m/>
    <s v="Due to lack of budget we did not purchase the weight scale. So, we are not able to measure the waste at this moment. BGS is trying to manage the weight scale. We will be able to manage the weight scale by this month. "/>
  </r>
  <r>
    <s v="DSK"/>
    <s v="Material Recovery Facility (MRF)"/>
    <s v="Yes"/>
    <n v="11"/>
    <n v="155"/>
    <s v="Zellur Rahman"/>
    <s v="01811014108"/>
    <s v="zellur@dskbangladeh.org"/>
    <x v="29"/>
    <s v="A"/>
    <s v="A-6 (H-57)"/>
    <n v="21.19162"/>
    <n v="92.148169999999993"/>
    <s v="Camp 18_ A , B &amp; C"/>
    <n v="1854"/>
    <n v="9314"/>
    <n v="2114.1649048625791"/>
    <n v="10000"/>
    <s v="Yes"/>
    <n v="58"/>
    <s v="Household collection"/>
    <n v="6"/>
    <s v="Yes"/>
    <s v="Box composting"/>
    <s v="N/A"/>
    <s v="Distributed among the camp and host community. "/>
    <m/>
    <n v="1406"/>
    <s v="No"/>
    <s v="Yes"/>
    <m/>
    <n v="1350"/>
    <n v="10500"/>
    <m/>
    <n v="1000"/>
    <n v="11500"/>
    <n v="30"/>
    <n v="1750"/>
    <s v="Markets, shops, CIC office, Schools, Health facilities, and other offices. "/>
    <n v="310"/>
    <s v="Yes"/>
    <n v="30"/>
    <m/>
    <s v="We are managing the household waste properly. Last year we tested the quality of the compost from Soil Resource Development Institute, Dhaka. The result is very good. Most of the parameters meet the standards. "/>
  </r>
  <r>
    <s v="DSK"/>
    <s v="Material Recovery Facility (MRF)"/>
    <s v="Yes"/>
    <n v="7"/>
    <n v="111"/>
    <s v="Zellur Rahman"/>
    <s v="01811014108"/>
    <s v="zellur@dskbangladeh.org"/>
    <x v="29"/>
    <s v="C"/>
    <s v="C-2 (G-43)"/>
    <n v="21.189271000000002"/>
    <n v="92.148814999999999"/>
    <s v="Camp 18_ ,B, C &amp; D "/>
    <n v="1276"/>
    <n v="5104"/>
    <n v="1057"/>
    <n v="5000"/>
    <s v="Yes"/>
    <n v="46"/>
    <s v="Household collection"/>
    <n v="6"/>
    <s v="Yes"/>
    <s v="Barrel composting"/>
    <s v="N/A"/>
    <s v="Distributed among the camp and host community. "/>
    <m/>
    <m/>
    <s v="No"/>
    <s v="Yes"/>
    <m/>
    <n v="250"/>
    <n v="7200"/>
    <m/>
    <n v="400"/>
    <n v="7600"/>
    <n v="20"/>
    <n v="650"/>
    <s v="Markets, shops, and other offices. "/>
    <n v="230"/>
    <s v="No"/>
    <n v="20"/>
    <m/>
    <m/>
  </r>
  <r>
    <s v="DSK"/>
    <s v="Material Recovery Facility (MRF)"/>
    <s v="Yes"/>
    <n v="3"/>
    <n v="232"/>
    <s v="Prosad Mahalder"/>
    <s v="0164587820"/>
    <s v="prosad@dskbangladesh.org"/>
    <x v="31"/>
    <s v="B "/>
    <s v="B-15"/>
    <n v="21.18647"/>
    <n v="92.141499999999994"/>
    <s v="Camp 19_ A , B &amp; C"/>
    <n v="1650"/>
    <n v="6420"/>
    <n v="2000"/>
    <n v="20000"/>
    <s v="Yes"/>
    <n v="60"/>
    <s v="Household collection"/>
    <n v="6"/>
    <s v="Yes"/>
    <s v="Barrel composting"/>
    <s v="N/A"/>
    <s v="Distributed among the camp and host community. "/>
    <m/>
    <n v="3944"/>
    <s v="No"/>
    <s v="Yes"/>
    <m/>
    <n v="3000"/>
    <n v="13000"/>
    <m/>
    <n v="1000"/>
    <n v="12500"/>
    <n v="40"/>
    <n v="3000"/>
    <s v="Markets, shops, CIC office, Schools, Health facilities, and other offices. "/>
    <n v="400"/>
    <s v="No"/>
    <m/>
    <m/>
    <m/>
  </r>
  <r>
    <s v="DSK"/>
    <s v="Material Recovery Facility (MRF)"/>
    <s v="Yes"/>
    <n v="2"/>
    <n v="96"/>
    <s v="Prosad Mahalder"/>
    <s v="0164587820"/>
    <s v="prosad@dskbangladesh.org"/>
    <x v="31"/>
    <s v="C"/>
    <s v="C-8"/>
    <n v="21.183029999999999"/>
    <n v="92.146249999999995"/>
    <s v="Camp 9_C"/>
    <n v="1230"/>
    <n v="6820"/>
    <n v="1500"/>
    <n v="8000"/>
    <s v="No"/>
    <m/>
    <s v="Household collection"/>
    <n v="6"/>
    <s v="Yes"/>
    <s v="Box composting"/>
    <s v="N/A"/>
    <s v="Distributed among the camp and host community. "/>
    <m/>
    <m/>
    <s v="No"/>
    <s v="Yes"/>
    <m/>
    <n v="1000"/>
    <n v="9500"/>
    <m/>
    <n v="200"/>
    <n v="8800"/>
    <n v="20"/>
    <n v="1000"/>
    <s v="Markets, shops, and other offices. "/>
    <n v="200"/>
    <s v="No"/>
    <m/>
    <m/>
    <m/>
  </r>
  <r>
    <s v="DSK"/>
    <s v="Material Recovery Facility (MRF)"/>
    <s v="Yes"/>
    <n v="2"/>
    <n v="172"/>
    <s v="Prosad Mahalder"/>
    <s v="0164587820"/>
    <s v="prosad@dskbangladesh.org"/>
    <x v="31"/>
    <s v="B"/>
    <s v="B-12"/>
    <n v="21.184301479999998"/>
    <n v="92.144194880000001"/>
    <s v="Camp 9_A &amp; B"/>
    <n v="1357"/>
    <n v="6820"/>
    <n v="1400"/>
    <n v="7500"/>
    <s v="No"/>
    <m/>
    <s v="Household collection"/>
    <n v="6"/>
    <s v="Yes"/>
    <s v="Barrel composting"/>
    <s v="N/A"/>
    <s v="Distributed among the camp and host community. "/>
    <m/>
    <m/>
    <s v="No"/>
    <s v="Yes"/>
    <m/>
    <n v="3000"/>
    <n v="10485"/>
    <m/>
    <n v="200"/>
    <n v="9345"/>
    <n v="30"/>
    <n v="1500"/>
    <s v="Markets, shops, and other offices. "/>
    <n v="204"/>
    <s v="No"/>
    <m/>
    <m/>
    <m/>
  </r>
  <r>
    <s v="NGO Forum for Public Health"/>
    <s v="Composting facility (only organics)"/>
    <s v="Yes"/>
    <n v="30"/>
    <n v="2195"/>
    <s v="Imran Hossain"/>
    <s v="01840881406"/>
    <s v="ngof.imran@gmail.com"/>
    <x v="32"/>
    <s v="F"/>
    <n v="13"/>
    <n v="21.202921"/>
    <n v="92.139172000000002"/>
    <s v="Camp 04 (All blocks)"/>
    <n v="7062"/>
    <n v="30064"/>
    <n v="7062"/>
    <n v="30064"/>
    <s v="Yes"/>
    <n v="2000"/>
    <s v="Both "/>
    <n v="5"/>
    <s v="No"/>
    <s v="Box composting"/>
    <m/>
    <s v="Distrubution the other Agency, CIC Office, community"/>
    <n v="2000"/>
    <n v="5000"/>
    <s v="Yes"/>
    <s v="Yes"/>
    <m/>
    <n v="48212"/>
    <n v="73918"/>
    <n v="11708"/>
    <n v="28160"/>
    <n v="64230"/>
    <n v="1344"/>
    <n v="48212"/>
    <s v="Markets,Surface Waste of Inside the Camps,Block Cleaning Campaign."/>
    <n v="2000"/>
    <s v="Yes"/>
    <n v="40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K37" firstHeaderRow="0" firstDataRow="1" firstDataCol="1"/>
  <pivotFields count="44">
    <pivotField showAll="0"/>
    <pivotField showAll="0"/>
    <pivotField showAll="0"/>
    <pivotField showAll="0"/>
    <pivotField showAll="0"/>
    <pivotField showAll="0"/>
    <pivotField showAll="0"/>
    <pivotField showAll="0"/>
    <pivotField axis="axisRow" showAll="0">
      <items count="35">
        <item x="3"/>
        <item x="4"/>
        <item x="5"/>
        <item x="11"/>
        <item x="7"/>
        <item x="32"/>
        <item x="6"/>
        <item x="21"/>
        <item x="26"/>
        <item x="27"/>
        <item x="25"/>
        <item x="28"/>
        <item x="17"/>
        <item x="9"/>
        <item x="2"/>
        <item x="22"/>
        <item x="24"/>
        <item x="10"/>
        <item x="14"/>
        <item x="15"/>
        <item x="13"/>
        <item x="29"/>
        <item x="31"/>
        <item x="23"/>
        <item x="30"/>
        <item x="8"/>
        <item x="16"/>
        <item x="0"/>
        <item x="12"/>
        <item m="1" x="33"/>
        <item x="18"/>
        <item x="1"/>
        <item x="20"/>
        <item x="19"/>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pivotField dataField="1" showAll="0"/>
    <pivotField showAll="0"/>
    <pivotField dataField="1" showAll="0"/>
    <pivotField dataField="1" showAll="0"/>
    <pivotField showAll="0"/>
  </pivotFields>
  <rowFields count="1">
    <field x="8"/>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30"/>
    </i>
    <i>
      <x v="31"/>
    </i>
    <i>
      <x v="32"/>
    </i>
    <i>
      <x v="33"/>
    </i>
    <i t="grand">
      <x/>
    </i>
  </rowItems>
  <colFields count="1">
    <field x="-2"/>
  </colFields>
  <colItems count="10">
    <i>
      <x/>
    </i>
    <i i="1">
      <x v="1"/>
    </i>
    <i i="2">
      <x v="2"/>
    </i>
    <i i="3">
      <x v="3"/>
    </i>
    <i i="4">
      <x v="4"/>
    </i>
    <i i="5">
      <x v="5"/>
    </i>
    <i i="6">
      <x v="6"/>
    </i>
    <i i="7">
      <x v="7"/>
    </i>
    <i i="8">
      <x v="8"/>
    </i>
    <i i="9">
      <x v="9"/>
    </i>
  </colItems>
  <dataFields count="10">
    <dataField name="Sum of # of people currently under coverage by MRF" fld="15" baseField="0" baseItem="0"/>
    <dataField name="Sum of Amount of domestic waste collected (kg/month)" fld="32" baseField="0" baseItem="0"/>
    <dataField name="Sum of Amount of drainage waste collected (kg/month)" fld="33" baseField="0" baseItem="0"/>
    <dataField name="Sum of Amount of  other source waste collected (kg/month)" fld="34" baseField="0" baseItem="0"/>
    <dataField name="Sum of Amount of organic waste collected_x000a_(kg/month)" fld="35" baseField="0" baseItem="0"/>
    <dataField name="Sum of Amount of recyclable waste collected_x000a_(kg/month)" fld="36" baseField="0" baseItem="0"/>
    <dataField name="Sum of Amount of residual waste collected_x000a_(kg/month)" fld="37" baseField="0" baseItem="0"/>
    <dataField name="Sum of Amount of compost produced per month_x000a_(kg/month)" fld="39" baseField="0" baseItem="0"/>
    <dataField name="Sum of Amount of recyclables sold (or given for free) to scrap dealers_x000a_(kg/month)" fld="41" baseField="0" baseItem="0"/>
    <dataField name="Sum of Amount of plastic bags transferred to the camp recycling units plants (kg/month)" fld="42" baseField="0" baseItem="0"/>
  </dataFields>
  <formats count="9">
    <format dxfId="8">
      <pivotArea dataOnly="0" labelOnly="1" outline="0" fieldPosition="0">
        <references count="1">
          <reference field="4294967294" count="4">
            <x v="0"/>
            <x v="1"/>
            <x v="2"/>
            <x v="3"/>
          </reference>
        </references>
      </pivotArea>
    </format>
    <format dxfId="7">
      <pivotArea dataOnly="0" labelOnly="1" outline="0" fieldPosition="0">
        <references count="1">
          <reference field="4294967294" count="4">
            <x v="0"/>
            <x v="1"/>
            <x v="2"/>
            <x v="3"/>
          </reference>
        </references>
      </pivotArea>
    </format>
    <format dxfId="6">
      <pivotArea dataOnly="0" labelOnly="1" outline="0" fieldPosition="0">
        <references count="1">
          <reference field="4294967294" count="4">
            <x v="0"/>
            <x v="1"/>
            <x v="2"/>
            <x v="3"/>
          </reference>
        </references>
      </pivotArea>
    </format>
    <format dxfId="5">
      <pivotArea field="8" type="button" dataOnly="0" labelOnly="1" outline="0" axis="axisRow" fieldPosition="0"/>
    </format>
    <format dxfId="4">
      <pivotArea field="8" type="button" dataOnly="0" labelOnly="1" outline="0" axis="axisRow" fieldPosition="0"/>
    </format>
    <format dxfId="3">
      <pivotArea dataOnly="0" labelOnly="1" outline="0" fieldPosition="0">
        <references count="1">
          <reference field="4294967294" count="3">
            <x v="4"/>
            <x v="5"/>
            <x v="6"/>
          </reference>
        </references>
      </pivotArea>
    </format>
    <format dxfId="2">
      <pivotArea dataOnly="0" labelOnly="1" outline="0" fieldPosition="0">
        <references count="1">
          <reference field="4294967294" count="1">
            <x v="7"/>
          </reference>
        </references>
      </pivotArea>
    </format>
    <format dxfId="1">
      <pivotArea dataOnly="0" labelOnly="1" outline="0" fieldPosition="0">
        <references count="1">
          <reference field="4294967294" count="1">
            <x v="8"/>
          </reference>
        </references>
      </pivotArea>
    </format>
    <format dxfId="0">
      <pivotArea dataOnly="0" labelOnly="1" outline="0" fieldPosition="0">
        <references count="1">
          <reference field="4294967294" count="1">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1" dT="2024-01-02T09:17:33.38" personId="{398BA473-EF2A-4E9A-A540-73A37286E24A}" id="{662E35CD-B5AF-42E1-9B2C-A8268653C1B6}">
    <text>Same 47 Volunteers working from Camp 16 (D3) for this dumping site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3" Type="http://schemas.openxmlformats.org/officeDocument/2006/relationships/hyperlink" Target="mailto:alauddin.ing@brac.net" TargetMode="External"/><Relationship Id="rId18" Type="http://schemas.openxmlformats.org/officeDocument/2006/relationships/hyperlink" Target="mailto:taijoul.islam@care.org" TargetMode="External"/><Relationship Id="rId26" Type="http://schemas.openxmlformats.org/officeDocument/2006/relationships/hyperlink" Target="mailto:mmohiuddinmoon3@gmail.com" TargetMode="External"/><Relationship Id="rId39" Type="http://schemas.openxmlformats.org/officeDocument/2006/relationships/hyperlink" Target="mailto:saniat.ngof@gmail.com" TargetMode="External"/><Relationship Id="rId21" Type="http://schemas.openxmlformats.org/officeDocument/2006/relationships/hyperlink" Target="mailto:nabolok.rrcoxb@gmail.com" TargetMode="External"/><Relationship Id="rId34" Type="http://schemas.openxmlformats.org/officeDocument/2006/relationships/hyperlink" Target="mailto:shamsul1810@gmail.com" TargetMode="External"/><Relationship Id="rId42" Type="http://schemas.openxmlformats.org/officeDocument/2006/relationships/hyperlink" Target="mailto:mhmisbahcox@gmail.com" TargetMode="External"/><Relationship Id="rId47" Type="http://schemas.openxmlformats.org/officeDocument/2006/relationships/hyperlink" Target="mailto:rakibbpi0002@gmail.com" TargetMode="External"/><Relationship Id="rId50" Type="http://schemas.openxmlformats.org/officeDocument/2006/relationships/hyperlink" Target="mailto:zellur@dskbangladeh.org" TargetMode="External"/><Relationship Id="rId55" Type="http://schemas.openxmlformats.org/officeDocument/2006/relationships/comments" Target="../comments1.xml"/><Relationship Id="rId7" Type="http://schemas.openxmlformats.org/officeDocument/2006/relationships/hyperlink" Target="mailto:islamrabbi952@gmail.com" TargetMode="External"/><Relationship Id="rId2" Type="http://schemas.openxmlformats.org/officeDocument/2006/relationships/hyperlink" Target="mailto:saddam.anando.whh@gmail.com" TargetMode="External"/><Relationship Id="rId16" Type="http://schemas.openxmlformats.org/officeDocument/2006/relationships/hyperlink" Target="mailto:asaduzzaman.akash@brac.net" TargetMode="External"/><Relationship Id="rId29" Type="http://schemas.openxmlformats.org/officeDocument/2006/relationships/hyperlink" Target="mailto:abul_khair@wvi.org" TargetMode="External"/><Relationship Id="rId11" Type="http://schemas.openxmlformats.org/officeDocument/2006/relationships/hyperlink" Target="mailto:alauddin.ing@brac.net" TargetMode="External"/><Relationship Id="rId24" Type="http://schemas.openxmlformats.org/officeDocument/2006/relationships/hyperlink" Target="mailto:azizpmwash@gmail.com" TargetMode="External"/><Relationship Id="rId32" Type="http://schemas.openxmlformats.org/officeDocument/2006/relationships/hyperlink" Target="mailto:Atiqur_rahman@wvi.org" TargetMode="External"/><Relationship Id="rId37" Type="http://schemas.openxmlformats.org/officeDocument/2006/relationships/hyperlink" Target="mailto:saniat.ngof@gmail.com" TargetMode="External"/><Relationship Id="rId40" Type="http://schemas.openxmlformats.org/officeDocument/2006/relationships/hyperlink" Target="mailto:saniat.ngof@gmail.com" TargetMode="External"/><Relationship Id="rId45" Type="http://schemas.openxmlformats.org/officeDocument/2006/relationships/hyperlink" Target="mailto:azizulhaquechowdhury3236@gmail.com" TargetMode="External"/><Relationship Id="rId53" Type="http://schemas.openxmlformats.org/officeDocument/2006/relationships/printerSettings" Target="../printerSettings/printerSettings2.bin"/><Relationship Id="rId5" Type="http://schemas.openxmlformats.org/officeDocument/2006/relationships/hyperlink" Target="mailto:-em@bd-actionagainsthunger.org" TargetMode="External"/><Relationship Id="rId10" Type="http://schemas.openxmlformats.org/officeDocument/2006/relationships/hyperlink" Target="mailto:saifulbdx@gmail.com" TargetMode="External"/><Relationship Id="rId19" Type="http://schemas.openxmlformats.org/officeDocument/2006/relationships/hyperlink" Target="mailto:majidul@dskbangladesh.org" TargetMode="External"/><Relationship Id="rId31" Type="http://schemas.openxmlformats.org/officeDocument/2006/relationships/hyperlink" Target="mailto:Abdul_Karim@wvi.org" TargetMode="External"/><Relationship Id="rId44" Type="http://schemas.openxmlformats.org/officeDocument/2006/relationships/hyperlink" Target="mailto:anwar.pervez@bdrcs.org" TargetMode="External"/><Relationship Id="rId52" Type="http://schemas.openxmlformats.org/officeDocument/2006/relationships/hyperlink" Target="mailto:prosad@dskbangladesh.org" TargetMode="External"/><Relationship Id="rId4" Type="http://schemas.openxmlformats.org/officeDocument/2006/relationships/hyperlink" Target="mailto:-em@bd-actionagainsthunger.org" TargetMode="External"/><Relationship Id="rId9" Type="http://schemas.openxmlformats.org/officeDocument/2006/relationships/hyperlink" Target="mailto:saifulbdx@gmail.com" TargetMode="External"/><Relationship Id="rId14" Type="http://schemas.openxmlformats.org/officeDocument/2006/relationships/hyperlink" Target="mailto:alauddin.ing@brac.net" TargetMode="External"/><Relationship Id="rId22" Type="http://schemas.openxmlformats.org/officeDocument/2006/relationships/hyperlink" Target="mailto:alfaisal.shushilan@gmail.com" TargetMode="External"/><Relationship Id="rId27" Type="http://schemas.openxmlformats.org/officeDocument/2006/relationships/hyperlink" Target="mailto:mmohiuddinmoon3@gmail.com" TargetMode="External"/><Relationship Id="rId30" Type="http://schemas.openxmlformats.org/officeDocument/2006/relationships/hyperlink" Target="mailto:mohammed_ibrahim@wvi.org" TargetMode="External"/><Relationship Id="rId35" Type="http://schemas.openxmlformats.org/officeDocument/2006/relationships/hyperlink" Target="mailto:shamsul1810@gmail.com" TargetMode="External"/><Relationship Id="rId43" Type="http://schemas.openxmlformats.org/officeDocument/2006/relationships/hyperlink" Target="mailto:anwar.pervez@bdrcs.org" TargetMode="External"/><Relationship Id="rId48" Type="http://schemas.openxmlformats.org/officeDocument/2006/relationships/hyperlink" Target="mailto:nurulamin.bgs@gmail.com" TargetMode="External"/><Relationship Id="rId56" Type="http://schemas.microsoft.com/office/2017/10/relationships/threadedComment" Target="../threadedComments/threadedComment1.xml"/><Relationship Id="rId8" Type="http://schemas.openxmlformats.org/officeDocument/2006/relationships/hyperlink" Target="mailto:islamrabbi952@gmail.com" TargetMode="External"/><Relationship Id="rId51" Type="http://schemas.openxmlformats.org/officeDocument/2006/relationships/hyperlink" Target="mailto:prosad@dskbangladesh.org" TargetMode="External"/><Relationship Id="rId3" Type="http://schemas.openxmlformats.org/officeDocument/2006/relationships/hyperlink" Target="mailto:-em@bd-actionagainsthunger.org" TargetMode="External"/><Relationship Id="rId12" Type="http://schemas.openxmlformats.org/officeDocument/2006/relationships/hyperlink" Target="mailto:alauddin.ing@brac.net" TargetMode="External"/><Relationship Id="rId17" Type="http://schemas.openxmlformats.org/officeDocument/2006/relationships/hyperlink" Target="mailto:muntasir.caritas@gmail.com" TargetMode="External"/><Relationship Id="rId25" Type="http://schemas.openxmlformats.org/officeDocument/2006/relationships/hyperlink" Target="mailto:azizpmwash@gmail.com" TargetMode="External"/><Relationship Id="rId33" Type="http://schemas.openxmlformats.org/officeDocument/2006/relationships/hyperlink" Target="mailto:ashiqur.rahman@tdh.org" TargetMode="External"/><Relationship Id="rId38" Type="http://schemas.openxmlformats.org/officeDocument/2006/relationships/hyperlink" Target="mailto:saniat.ngof@gmail.com" TargetMode="External"/><Relationship Id="rId46" Type="http://schemas.openxmlformats.org/officeDocument/2006/relationships/hyperlink" Target="mailto:rakibbpi0002@gmail.com" TargetMode="External"/><Relationship Id="rId20" Type="http://schemas.openxmlformats.org/officeDocument/2006/relationships/hyperlink" Target="mailto:nabolok.rrcoxb@gmail.com" TargetMode="External"/><Relationship Id="rId41" Type="http://schemas.openxmlformats.org/officeDocument/2006/relationships/hyperlink" Target="mailto:wash.officer02.cxb@grc-bangladesh.org" TargetMode="External"/><Relationship Id="rId54" Type="http://schemas.openxmlformats.org/officeDocument/2006/relationships/vmlDrawing" Target="../drawings/vmlDrawing1.vml"/><Relationship Id="rId1" Type="http://schemas.openxmlformats.org/officeDocument/2006/relationships/hyperlink" Target="mailto:chuton.washanando@gmail.com" TargetMode="External"/><Relationship Id="rId6" Type="http://schemas.openxmlformats.org/officeDocument/2006/relationships/hyperlink" Target="mailto:-em@bd-actionagainsthunger.org" TargetMode="External"/><Relationship Id="rId15" Type="http://schemas.openxmlformats.org/officeDocument/2006/relationships/hyperlink" Target="mailto:alauddin.ing@brac.net" TargetMode="External"/><Relationship Id="rId23" Type="http://schemas.openxmlformats.org/officeDocument/2006/relationships/hyperlink" Target="mailto:alfaisal.shushilan@gmail.com" TargetMode="External"/><Relationship Id="rId28" Type="http://schemas.openxmlformats.org/officeDocument/2006/relationships/hyperlink" Target="mailto:abul_khair@wvi.org" TargetMode="External"/><Relationship Id="rId36" Type="http://schemas.openxmlformats.org/officeDocument/2006/relationships/hyperlink" Target="mailto:00shohidul@gmail.com" TargetMode="External"/><Relationship Id="rId49" Type="http://schemas.openxmlformats.org/officeDocument/2006/relationships/hyperlink" Target="mailto:zellur@dskbangladeh.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workbookViewId="0">
      <selection activeCell="I29" sqref="I29"/>
    </sheetView>
  </sheetViews>
  <sheetFormatPr defaultColWidth="8.7265625" defaultRowHeight="14.5"/>
  <cols>
    <col min="1" max="1" width="30.1796875" style="1" bestFit="1" customWidth="1"/>
    <col min="2" max="2" width="38.1796875" style="1" customWidth="1"/>
    <col min="3" max="3" width="20.54296875" style="1" customWidth="1"/>
    <col min="4" max="4" width="21.54296875" style="1" customWidth="1"/>
    <col min="5" max="5" width="9.81640625" style="1" customWidth="1"/>
    <col min="6" max="6" width="8.7265625" style="1"/>
    <col min="7" max="7" width="14.81640625" style="1" customWidth="1"/>
    <col min="8" max="9" width="8.7265625" style="1"/>
    <col min="10" max="10" width="12" style="1" customWidth="1"/>
    <col min="11" max="16384" width="8.7265625" style="1"/>
  </cols>
  <sheetData>
    <row r="1" spans="1:10" s="2" customFormat="1" ht="29">
      <c r="A1" s="2" t="s">
        <v>2</v>
      </c>
      <c r="B1" s="2" t="s">
        <v>21</v>
      </c>
      <c r="C1" s="2" t="s">
        <v>33</v>
      </c>
      <c r="D1" s="2" t="s">
        <v>40</v>
      </c>
      <c r="E1" s="2" t="s">
        <v>41</v>
      </c>
      <c r="F1" s="2" t="s">
        <v>60</v>
      </c>
      <c r="G1" s="2" t="s">
        <v>3</v>
      </c>
      <c r="J1" s="2" t="s">
        <v>117</v>
      </c>
    </row>
    <row r="2" spans="1:10">
      <c r="A2" s="1" t="s">
        <v>0</v>
      </c>
      <c r="B2" s="1" t="s">
        <v>22</v>
      </c>
      <c r="C2" s="1" t="s">
        <v>38</v>
      </c>
      <c r="D2" s="1">
        <v>1</v>
      </c>
      <c r="E2" s="1" t="s">
        <v>42</v>
      </c>
      <c r="F2" s="1" t="s">
        <v>48</v>
      </c>
      <c r="G2" s="1" t="s">
        <v>61</v>
      </c>
      <c r="J2" s="1" t="s">
        <v>42</v>
      </c>
    </row>
    <row r="3" spans="1:10">
      <c r="A3" s="1" t="s">
        <v>17</v>
      </c>
      <c r="B3" s="1" t="s">
        <v>23</v>
      </c>
      <c r="C3" s="1" t="s">
        <v>39</v>
      </c>
      <c r="D3" s="1">
        <v>2</v>
      </c>
      <c r="E3" s="1" t="s">
        <v>43</v>
      </c>
      <c r="F3" s="1" t="s">
        <v>49</v>
      </c>
      <c r="G3" s="1" t="s">
        <v>63</v>
      </c>
      <c r="J3" s="1" t="s">
        <v>43</v>
      </c>
    </row>
    <row r="4" spans="1:10">
      <c r="A4" s="1" t="s">
        <v>18</v>
      </c>
      <c r="B4" s="1" t="s">
        <v>24</v>
      </c>
      <c r="C4" s="1" t="s">
        <v>113</v>
      </c>
      <c r="D4" s="1">
        <v>3</v>
      </c>
      <c r="F4" s="1" t="s">
        <v>50</v>
      </c>
      <c r="G4" s="1" t="s">
        <v>62</v>
      </c>
      <c r="J4" s="1" t="s">
        <v>109</v>
      </c>
    </row>
    <row r="5" spans="1:10">
      <c r="A5" s="1" t="s">
        <v>8</v>
      </c>
      <c r="B5" s="1" t="s">
        <v>25</v>
      </c>
      <c r="C5" s="1" t="s">
        <v>109</v>
      </c>
      <c r="D5" s="1">
        <v>4</v>
      </c>
      <c r="F5" s="1" t="s">
        <v>51</v>
      </c>
      <c r="G5" s="1" t="s">
        <v>125</v>
      </c>
    </row>
    <row r="6" spans="1:10" ht="29">
      <c r="A6" s="1" t="s">
        <v>106</v>
      </c>
      <c r="B6" s="1" t="s">
        <v>26</v>
      </c>
      <c r="D6" s="1">
        <v>5</v>
      </c>
      <c r="F6" s="1" t="s">
        <v>52</v>
      </c>
      <c r="G6" s="1" t="s">
        <v>64</v>
      </c>
    </row>
    <row r="7" spans="1:10" ht="29">
      <c r="A7" s="1" t="s">
        <v>36</v>
      </c>
      <c r="B7" s="1" t="s">
        <v>27</v>
      </c>
      <c r="D7" s="1">
        <v>6</v>
      </c>
      <c r="F7" s="1" t="s">
        <v>53</v>
      </c>
      <c r="G7" s="1" t="s">
        <v>65</v>
      </c>
    </row>
    <row r="8" spans="1:10">
      <c r="B8" s="1" t="s">
        <v>9</v>
      </c>
      <c r="D8" s="1">
        <v>7</v>
      </c>
      <c r="F8" s="1" t="s">
        <v>54</v>
      </c>
      <c r="G8" s="1" t="s">
        <v>66</v>
      </c>
    </row>
    <row r="9" spans="1:10">
      <c r="F9" s="1" t="s">
        <v>55</v>
      </c>
      <c r="G9" s="1" t="s">
        <v>67</v>
      </c>
    </row>
    <row r="10" spans="1:10" ht="29">
      <c r="F10" s="1" t="s">
        <v>56</v>
      </c>
      <c r="G10" s="1" t="s">
        <v>68</v>
      </c>
    </row>
    <row r="11" spans="1:10">
      <c r="F11" s="1" t="s">
        <v>57</v>
      </c>
      <c r="G11" s="1" t="s">
        <v>69</v>
      </c>
    </row>
    <row r="12" spans="1:10" ht="29">
      <c r="F12" s="1" t="s">
        <v>58</v>
      </c>
      <c r="G12" s="1" t="s">
        <v>78</v>
      </c>
    </row>
    <row r="13" spans="1:10" ht="29">
      <c r="F13" s="1" t="s">
        <v>59</v>
      </c>
      <c r="G13" s="1" t="s">
        <v>79</v>
      </c>
    </row>
    <row r="14" spans="1:10">
      <c r="G14" s="1" t="s">
        <v>70</v>
      </c>
    </row>
    <row r="15" spans="1:10">
      <c r="G15" s="1" t="s">
        <v>71</v>
      </c>
    </row>
    <row r="16" spans="1:10">
      <c r="G16" s="1" t="s">
        <v>72</v>
      </c>
    </row>
    <row r="17" spans="7:7">
      <c r="G17" s="1" t="s">
        <v>73</v>
      </c>
    </row>
    <row r="18" spans="7:7">
      <c r="G18" s="1" t="s">
        <v>74</v>
      </c>
    </row>
    <row r="19" spans="7:7">
      <c r="G19" s="1" t="s">
        <v>75</v>
      </c>
    </row>
    <row r="20" spans="7:7">
      <c r="G20" s="1" t="s">
        <v>76</v>
      </c>
    </row>
    <row r="21" spans="7:7">
      <c r="G21" s="1" t="s">
        <v>77</v>
      </c>
    </row>
    <row r="22" spans="7:7">
      <c r="G22" s="1" t="s">
        <v>80</v>
      </c>
    </row>
    <row r="23" spans="7:7">
      <c r="G23" s="1" t="s">
        <v>81</v>
      </c>
    </row>
    <row r="24" spans="7:7">
      <c r="G24" s="1" t="s">
        <v>82</v>
      </c>
    </row>
    <row r="25" spans="7:7">
      <c r="G25" s="1" t="s">
        <v>83</v>
      </c>
    </row>
    <row r="26" spans="7:7">
      <c r="G26" s="1" t="s">
        <v>90</v>
      </c>
    </row>
    <row r="27" spans="7:7">
      <c r="G27" s="1" t="s">
        <v>84</v>
      </c>
    </row>
    <row r="28" spans="7:7">
      <c r="G28" s="1" t="s">
        <v>85</v>
      </c>
    </row>
    <row r="29" spans="7:7">
      <c r="G29" s="1" t="s">
        <v>86</v>
      </c>
    </row>
    <row r="30" spans="7:7">
      <c r="G30" s="1" t="s">
        <v>87</v>
      </c>
    </row>
    <row r="31" spans="7:7">
      <c r="G31" s="1" t="s">
        <v>88</v>
      </c>
    </row>
    <row r="32" spans="7:7">
      <c r="G32" s="1" t="s">
        <v>89</v>
      </c>
    </row>
    <row r="33" spans="7:7">
      <c r="G33" s="1" t="s">
        <v>91</v>
      </c>
    </row>
    <row r="34" spans="7:7">
      <c r="G34" s="1" t="s">
        <v>92</v>
      </c>
    </row>
  </sheetData>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K37"/>
  <sheetViews>
    <sheetView topLeftCell="A7" workbookViewId="0">
      <selection activeCell="C12" sqref="C12:E13"/>
    </sheetView>
  </sheetViews>
  <sheetFormatPr defaultRowHeight="14.5"/>
  <cols>
    <col min="1" max="1" width="16.453125" bestFit="1" customWidth="1"/>
    <col min="2" max="2" width="15.81640625" bestFit="1" customWidth="1"/>
    <col min="3" max="3" width="11.7265625" bestFit="1" customWidth="1"/>
    <col min="4" max="4" width="13.1796875" bestFit="1" customWidth="1"/>
    <col min="5" max="5" width="16.26953125" bestFit="1" customWidth="1"/>
    <col min="6" max="6" width="15.81640625" bestFit="1" customWidth="1"/>
    <col min="7" max="7" width="22" bestFit="1" customWidth="1"/>
    <col min="8" max="8" width="22.453125" bestFit="1" customWidth="1"/>
    <col min="9" max="9" width="16.26953125" bestFit="1" customWidth="1"/>
    <col min="10" max="10" width="16.81640625" bestFit="1" customWidth="1"/>
    <col min="11" max="11" width="17.54296875" bestFit="1" customWidth="1"/>
  </cols>
  <sheetData>
    <row r="3" spans="1:11" ht="87">
      <c r="A3" s="152" t="s">
        <v>543</v>
      </c>
      <c r="B3" s="151" t="s">
        <v>569</v>
      </c>
      <c r="C3" s="151" t="s">
        <v>570</v>
      </c>
      <c r="D3" s="151" t="s">
        <v>571</v>
      </c>
      <c r="E3" s="151" t="s">
        <v>572</v>
      </c>
      <c r="F3" s="1" t="s">
        <v>573</v>
      </c>
      <c r="G3" s="1" t="s">
        <v>574</v>
      </c>
      <c r="H3" s="1" t="s">
        <v>575</v>
      </c>
      <c r="I3" s="1" t="s">
        <v>576</v>
      </c>
      <c r="J3" s="1" t="s">
        <v>577</v>
      </c>
      <c r="K3" s="1" t="s">
        <v>578</v>
      </c>
    </row>
    <row r="4" spans="1:11">
      <c r="A4" s="135" t="s">
        <v>61</v>
      </c>
      <c r="B4">
        <v>23832</v>
      </c>
      <c r="C4">
        <v>3423</v>
      </c>
      <c r="D4">
        <v>12500</v>
      </c>
      <c r="E4">
        <v>57591</v>
      </c>
      <c r="F4">
        <v>31299</v>
      </c>
      <c r="G4">
        <v>23</v>
      </c>
      <c r="H4">
        <v>17044</v>
      </c>
      <c r="I4">
        <v>5508</v>
      </c>
      <c r="J4">
        <v>20</v>
      </c>
    </row>
    <row r="5" spans="1:11">
      <c r="A5" s="135" t="s">
        <v>63</v>
      </c>
      <c r="B5">
        <v>32873</v>
      </c>
      <c r="C5">
        <v>36658</v>
      </c>
      <c r="D5">
        <v>15438</v>
      </c>
      <c r="E5">
        <v>18366</v>
      </c>
      <c r="F5">
        <v>31681</v>
      </c>
      <c r="G5">
        <v>1319</v>
      </c>
      <c r="H5">
        <v>20876</v>
      </c>
      <c r="I5">
        <v>4047</v>
      </c>
      <c r="J5">
        <v>2.5</v>
      </c>
      <c r="K5">
        <v>1192</v>
      </c>
    </row>
    <row r="6" spans="1:11">
      <c r="A6" s="135" t="s">
        <v>62</v>
      </c>
      <c r="B6">
        <v>26497</v>
      </c>
      <c r="C6">
        <v>32818</v>
      </c>
      <c r="D6">
        <v>7208</v>
      </c>
      <c r="E6">
        <v>9698</v>
      </c>
      <c r="F6">
        <v>23175</v>
      </c>
      <c r="G6">
        <v>7</v>
      </c>
      <c r="H6">
        <v>19069</v>
      </c>
      <c r="I6">
        <v>1124</v>
      </c>
      <c r="J6">
        <v>6</v>
      </c>
    </row>
    <row r="7" spans="1:11">
      <c r="A7" s="135" t="s">
        <v>445</v>
      </c>
      <c r="B7">
        <v>25094</v>
      </c>
      <c r="C7">
        <v>11534</v>
      </c>
      <c r="D7">
        <v>0</v>
      </c>
      <c r="F7">
        <v>8940</v>
      </c>
      <c r="G7">
        <v>1600</v>
      </c>
      <c r="H7">
        <v>994</v>
      </c>
      <c r="I7">
        <v>950</v>
      </c>
    </row>
    <row r="8" spans="1:11">
      <c r="A8" s="135" t="s">
        <v>64</v>
      </c>
      <c r="B8">
        <v>37105</v>
      </c>
      <c r="C8">
        <v>15154</v>
      </c>
      <c r="D8">
        <v>0</v>
      </c>
      <c r="E8">
        <v>100942</v>
      </c>
      <c r="F8">
        <v>37134</v>
      </c>
      <c r="G8">
        <v>46</v>
      </c>
      <c r="H8">
        <v>46453</v>
      </c>
      <c r="I8">
        <v>4833</v>
      </c>
      <c r="J8">
        <v>9</v>
      </c>
    </row>
    <row r="9" spans="1:11">
      <c r="A9" s="135" t="s">
        <v>568</v>
      </c>
      <c r="B9">
        <v>30064</v>
      </c>
      <c r="C9">
        <v>73918</v>
      </c>
      <c r="D9">
        <v>11708</v>
      </c>
      <c r="E9">
        <v>28160</v>
      </c>
      <c r="F9">
        <v>64230</v>
      </c>
      <c r="G9">
        <v>1344</v>
      </c>
      <c r="H9">
        <v>48212</v>
      </c>
      <c r="I9">
        <v>2000</v>
      </c>
      <c r="J9">
        <v>400</v>
      </c>
    </row>
    <row r="10" spans="1:11">
      <c r="A10" s="135" t="s">
        <v>540</v>
      </c>
      <c r="B10">
        <v>38730</v>
      </c>
      <c r="C10">
        <v>105893</v>
      </c>
      <c r="D10">
        <v>18162</v>
      </c>
      <c r="E10">
        <v>37885</v>
      </c>
      <c r="F10">
        <v>79155</v>
      </c>
      <c r="G10">
        <v>1396</v>
      </c>
      <c r="H10">
        <v>53247</v>
      </c>
      <c r="I10">
        <v>3135</v>
      </c>
      <c r="J10">
        <v>402</v>
      </c>
    </row>
    <row r="11" spans="1:11">
      <c r="A11" s="135" t="s">
        <v>67</v>
      </c>
      <c r="B11">
        <v>16567</v>
      </c>
      <c r="C11">
        <v>63000</v>
      </c>
      <c r="D11">
        <v>24900</v>
      </c>
      <c r="E11">
        <v>8400</v>
      </c>
      <c r="F11">
        <v>61800</v>
      </c>
      <c r="G11">
        <v>500</v>
      </c>
      <c r="H11">
        <v>34000</v>
      </c>
      <c r="I11">
        <v>1100</v>
      </c>
    </row>
    <row r="12" spans="1:11">
      <c r="A12" s="135" t="s">
        <v>68</v>
      </c>
      <c r="B12">
        <v>41160.799999999996</v>
      </c>
      <c r="C12">
        <v>39755.25</v>
      </c>
      <c r="D12">
        <v>0</v>
      </c>
      <c r="E12">
        <v>13251.75</v>
      </c>
      <c r="F12">
        <v>42378</v>
      </c>
      <c r="G12">
        <v>10629</v>
      </c>
      <c r="H12">
        <v>15799</v>
      </c>
      <c r="I12">
        <v>1803</v>
      </c>
      <c r="K12">
        <v>1348</v>
      </c>
    </row>
    <row r="13" spans="1:11">
      <c r="A13" s="135" t="s">
        <v>69</v>
      </c>
      <c r="B13">
        <v>103904.79999999999</v>
      </c>
      <c r="C13">
        <v>50624.25</v>
      </c>
      <c r="D13">
        <v>0</v>
      </c>
      <c r="E13">
        <v>16874.75</v>
      </c>
      <c r="F13">
        <v>39516</v>
      </c>
      <c r="G13">
        <v>16337</v>
      </c>
      <c r="H13">
        <v>11646</v>
      </c>
      <c r="I13">
        <v>1141</v>
      </c>
      <c r="K13">
        <v>5660</v>
      </c>
    </row>
    <row r="14" spans="1:11">
      <c r="A14" s="135" t="s">
        <v>78</v>
      </c>
      <c r="B14">
        <v>32883</v>
      </c>
      <c r="C14">
        <v>78730</v>
      </c>
      <c r="D14">
        <v>25505</v>
      </c>
      <c r="E14">
        <v>14172</v>
      </c>
      <c r="F14">
        <v>84388</v>
      </c>
      <c r="G14">
        <v>3706</v>
      </c>
      <c r="H14">
        <v>12323</v>
      </c>
      <c r="I14">
        <v>7152</v>
      </c>
      <c r="J14">
        <v>90</v>
      </c>
      <c r="K14">
        <v>7500</v>
      </c>
    </row>
    <row r="15" spans="1:11">
      <c r="A15" s="135" t="s">
        <v>79</v>
      </c>
      <c r="B15">
        <v>58765</v>
      </c>
      <c r="C15">
        <v>55000</v>
      </c>
      <c r="D15">
        <v>5500</v>
      </c>
      <c r="E15">
        <v>5293</v>
      </c>
      <c r="F15">
        <v>33257</v>
      </c>
      <c r="G15">
        <v>3449</v>
      </c>
      <c r="H15">
        <v>19837</v>
      </c>
      <c r="I15">
        <v>1800</v>
      </c>
      <c r="J15">
        <v>495</v>
      </c>
      <c r="K15">
        <v>2875</v>
      </c>
    </row>
    <row r="16" spans="1:11">
      <c r="A16" s="135" t="s">
        <v>70</v>
      </c>
      <c r="B16">
        <v>40067</v>
      </c>
      <c r="C16">
        <v>42799.591666666674</v>
      </c>
      <c r="D16">
        <v>61270.9</v>
      </c>
      <c r="E16">
        <v>40847.266666666663</v>
      </c>
      <c r="F16">
        <v>34221.75</v>
      </c>
      <c r="G16">
        <v>541</v>
      </c>
      <c r="I16">
        <v>1430.1480074666667</v>
      </c>
      <c r="J16">
        <v>541</v>
      </c>
      <c r="K16">
        <v>102118.16666666667</v>
      </c>
    </row>
    <row r="17" spans="1:11">
      <c r="A17" s="135" t="s">
        <v>71</v>
      </c>
      <c r="B17">
        <v>26837</v>
      </c>
      <c r="C17">
        <v>40278</v>
      </c>
      <c r="D17">
        <v>446</v>
      </c>
      <c r="E17">
        <v>178</v>
      </c>
      <c r="F17">
        <v>37876</v>
      </c>
      <c r="G17">
        <v>216</v>
      </c>
      <c r="H17">
        <v>3833</v>
      </c>
      <c r="I17">
        <v>1038</v>
      </c>
      <c r="K17">
        <v>3765</v>
      </c>
    </row>
    <row r="18" spans="1:11">
      <c r="A18" s="135" t="s">
        <v>72</v>
      </c>
      <c r="B18">
        <v>32234</v>
      </c>
      <c r="C18">
        <v>31071</v>
      </c>
      <c r="D18">
        <v>37735</v>
      </c>
      <c r="E18">
        <v>9600</v>
      </c>
      <c r="F18">
        <v>24440</v>
      </c>
      <c r="G18">
        <v>25</v>
      </c>
      <c r="H18">
        <v>8260</v>
      </c>
      <c r="I18">
        <v>1332</v>
      </c>
      <c r="J18">
        <v>25</v>
      </c>
    </row>
    <row r="19" spans="1:11">
      <c r="A19" s="135" t="s">
        <v>73</v>
      </c>
      <c r="B19">
        <v>22373</v>
      </c>
      <c r="C19">
        <v>34142.76</v>
      </c>
      <c r="D19">
        <v>19950</v>
      </c>
      <c r="E19">
        <v>1300</v>
      </c>
      <c r="F19">
        <v>24578.52</v>
      </c>
      <c r="G19">
        <v>500</v>
      </c>
      <c r="H19">
        <v>1150</v>
      </c>
      <c r="I19">
        <v>1017</v>
      </c>
      <c r="K19">
        <v>7687</v>
      </c>
    </row>
    <row r="20" spans="1:11">
      <c r="A20" s="135" t="s">
        <v>74</v>
      </c>
      <c r="B20">
        <v>46103</v>
      </c>
      <c r="C20">
        <v>61332</v>
      </c>
      <c r="D20">
        <v>165104</v>
      </c>
      <c r="E20">
        <v>10281</v>
      </c>
      <c r="F20">
        <v>35211</v>
      </c>
      <c r="G20">
        <v>587</v>
      </c>
      <c r="H20">
        <v>6612</v>
      </c>
      <c r="I20">
        <v>2582</v>
      </c>
      <c r="J20">
        <v>57</v>
      </c>
      <c r="K20">
        <v>871</v>
      </c>
    </row>
    <row r="21" spans="1:11">
      <c r="A21" s="135" t="s">
        <v>75</v>
      </c>
      <c r="B21">
        <v>35052</v>
      </c>
      <c r="C21">
        <v>45734.6</v>
      </c>
      <c r="D21">
        <v>1910.2</v>
      </c>
      <c r="F21">
        <v>14821.800000000001</v>
      </c>
      <c r="G21">
        <v>1512.02</v>
      </c>
      <c r="H21">
        <v>28322.43</v>
      </c>
      <c r="I21">
        <v>316</v>
      </c>
      <c r="J21">
        <v>1269.5999999999999</v>
      </c>
      <c r="K21">
        <v>906.2</v>
      </c>
    </row>
    <row r="22" spans="1:11">
      <c r="A22" s="135" t="s">
        <v>76</v>
      </c>
      <c r="B22">
        <v>144270</v>
      </c>
      <c r="C22">
        <v>81204</v>
      </c>
      <c r="D22">
        <v>38312</v>
      </c>
      <c r="E22">
        <v>600</v>
      </c>
      <c r="F22">
        <v>51509</v>
      </c>
      <c r="G22">
        <v>25498</v>
      </c>
      <c r="H22">
        <v>43351</v>
      </c>
      <c r="I22">
        <v>5090</v>
      </c>
      <c r="J22">
        <v>5330</v>
      </c>
      <c r="K22">
        <v>1050</v>
      </c>
    </row>
    <row r="23" spans="1:11">
      <c r="A23" s="135" t="s">
        <v>77</v>
      </c>
      <c r="B23">
        <v>34823</v>
      </c>
      <c r="C23">
        <v>6514</v>
      </c>
      <c r="D23">
        <v>47493</v>
      </c>
      <c r="F23">
        <v>6078</v>
      </c>
      <c r="G23">
        <v>341</v>
      </c>
      <c r="H23">
        <v>47979</v>
      </c>
      <c r="I23">
        <v>220</v>
      </c>
      <c r="J23">
        <v>200</v>
      </c>
      <c r="K23">
        <v>200</v>
      </c>
    </row>
    <row r="24" spans="1:11">
      <c r="A24" s="135" t="s">
        <v>80</v>
      </c>
      <c r="B24">
        <v>18334</v>
      </c>
      <c r="C24">
        <v>37035</v>
      </c>
      <c r="D24">
        <v>5261</v>
      </c>
      <c r="E24">
        <v>27934</v>
      </c>
      <c r="F24">
        <v>36105</v>
      </c>
      <c r="G24">
        <v>455</v>
      </c>
      <c r="H24">
        <v>17306</v>
      </c>
      <c r="I24">
        <v>1230</v>
      </c>
      <c r="K24">
        <v>6400</v>
      </c>
    </row>
    <row r="25" spans="1:11">
      <c r="A25" s="135" t="s">
        <v>81</v>
      </c>
      <c r="B25">
        <v>31048</v>
      </c>
      <c r="C25">
        <v>35065</v>
      </c>
      <c r="D25">
        <v>526</v>
      </c>
      <c r="E25">
        <v>1400</v>
      </c>
      <c r="F25">
        <v>20400</v>
      </c>
      <c r="G25">
        <v>1587</v>
      </c>
      <c r="H25">
        <v>2841</v>
      </c>
      <c r="I25">
        <v>1148</v>
      </c>
      <c r="J25">
        <v>50</v>
      </c>
      <c r="K25">
        <v>89</v>
      </c>
    </row>
    <row r="26" spans="1:11">
      <c r="A26" s="135" t="s">
        <v>82</v>
      </c>
      <c r="B26">
        <v>20060</v>
      </c>
      <c r="C26">
        <v>32985</v>
      </c>
      <c r="E26">
        <v>1400</v>
      </c>
      <c r="F26">
        <v>30645</v>
      </c>
      <c r="G26">
        <v>90</v>
      </c>
      <c r="H26">
        <v>5500</v>
      </c>
      <c r="I26">
        <v>804</v>
      </c>
    </row>
    <row r="27" spans="1:11">
      <c r="A27" s="135" t="s">
        <v>83</v>
      </c>
      <c r="B27">
        <v>22334</v>
      </c>
      <c r="C27">
        <v>28630</v>
      </c>
      <c r="D27">
        <v>5800</v>
      </c>
      <c r="E27">
        <v>595</v>
      </c>
      <c r="F27">
        <v>36976</v>
      </c>
      <c r="G27">
        <v>154</v>
      </c>
      <c r="H27">
        <v>7832</v>
      </c>
      <c r="I27">
        <v>1895</v>
      </c>
      <c r="K27">
        <v>5472</v>
      </c>
    </row>
    <row r="28" spans="1:11">
      <c r="A28" s="135" t="s">
        <v>541</v>
      </c>
      <c r="C28">
        <v>4125</v>
      </c>
      <c r="D28">
        <v>0</v>
      </c>
      <c r="F28">
        <v>3593</v>
      </c>
      <c r="G28">
        <v>3</v>
      </c>
      <c r="H28">
        <v>518</v>
      </c>
    </row>
    <row r="29" spans="1:11">
      <c r="A29" s="135" t="s">
        <v>84</v>
      </c>
      <c r="B29">
        <v>16387</v>
      </c>
      <c r="C29">
        <v>14250</v>
      </c>
      <c r="D29">
        <v>2848</v>
      </c>
      <c r="E29">
        <v>5833</v>
      </c>
      <c r="F29">
        <v>14654</v>
      </c>
      <c r="G29">
        <v>80</v>
      </c>
      <c r="H29">
        <v>2429</v>
      </c>
      <c r="I29">
        <v>793</v>
      </c>
      <c r="J29">
        <v>70</v>
      </c>
    </row>
    <row r="30" spans="1:11">
      <c r="A30" s="135" t="s">
        <v>85</v>
      </c>
      <c r="B30">
        <v>23358</v>
      </c>
      <c r="C30">
        <v>31611</v>
      </c>
      <c r="D30">
        <v>4277</v>
      </c>
      <c r="E30">
        <v>2535</v>
      </c>
      <c r="F30">
        <v>33263</v>
      </c>
      <c r="G30">
        <v>2755</v>
      </c>
      <c r="H30">
        <v>2405</v>
      </c>
      <c r="I30">
        <v>750</v>
      </c>
      <c r="J30">
        <v>350</v>
      </c>
      <c r="K30">
        <v>4000</v>
      </c>
    </row>
    <row r="31" spans="1:11">
      <c r="A31" s="135" t="s">
        <v>86</v>
      </c>
      <c r="B31">
        <v>31472</v>
      </c>
      <c r="C31">
        <v>68522</v>
      </c>
      <c r="D31">
        <v>46000</v>
      </c>
      <c r="E31">
        <v>4195</v>
      </c>
      <c r="F31">
        <v>12840</v>
      </c>
      <c r="G31">
        <v>1217</v>
      </c>
      <c r="H31">
        <v>4351</v>
      </c>
      <c r="I31">
        <v>750</v>
      </c>
      <c r="J31">
        <v>110</v>
      </c>
      <c r="K31">
        <v>850</v>
      </c>
    </row>
    <row r="32" spans="1:11">
      <c r="A32" s="135" t="s">
        <v>87</v>
      </c>
      <c r="B32">
        <v>6083</v>
      </c>
      <c r="C32">
        <v>1104</v>
      </c>
      <c r="D32">
        <v>1200</v>
      </c>
      <c r="E32">
        <v>15</v>
      </c>
      <c r="F32">
        <v>2680</v>
      </c>
      <c r="G32">
        <v>207.17000000000002</v>
      </c>
      <c r="H32">
        <v>132</v>
      </c>
      <c r="I32">
        <v>242</v>
      </c>
    </row>
    <row r="33" spans="1:11">
      <c r="A33" s="135" t="s">
        <v>88</v>
      </c>
      <c r="B33">
        <v>33252</v>
      </c>
      <c r="C33">
        <v>73917</v>
      </c>
      <c r="D33">
        <v>31272</v>
      </c>
      <c r="E33">
        <v>18111</v>
      </c>
      <c r="F33">
        <v>69982</v>
      </c>
      <c r="G33">
        <v>184</v>
      </c>
      <c r="H33">
        <v>11827</v>
      </c>
      <c r="I33">
        <v>950</v>
      </c>
      <c r="J33">
        <v>105</v>
      </c>
    </row>
    <row r="34" spans="1:11">
      <c r="A34" s="135" t="s">
        <v>89</v>
      </c>
      <c r="B34">
        <v>22819</v>
      </c>
      <c r="C34">
        <v>36315</v>
      </c>
      <c r="D34">
        <v>23860</v>
      </c>
      <c r="E34">
        <v>20335</v>
      </c>
      <c r="F34">
        <v>8400</v>
      </c>
      <c r="G34">
        <v>4652</v>
      </c>
      <c r="H34">
        <v>38350</v>
      </c>
      <c r="I34">
        <v>760</v>
      </c>
      <c r="J34">
        <v>1500</v>
      </c>
    </row>
    <row r="35" spans="1:11">
      <c r="A35" s="135" t="s">
        <v>91</v>
      </c>
      <c r="B35">
        <v>17332</v>
      </c>
      <c r="C35">
        <v>106747.29225</v>
      </c>
      <c r="D35">
        <v>11870</v>
      </c>
      <c r="E35">
        <v>44797</v>
      </c>
      <c r="F35">
        <v>102283.8</v>
      </c>
      <c r="G35">
        <v>563</v>
      </c>
      <c r="H35">
        <v>60567</v>
      </c>
      <c r="I35">
        <v>551</v>
      </c>
      <c r="J35">
        <v>200</v>
      </c>
    </row>
    <row r="36" spans="1:11">
      <c r="A36" s="135" t="s">
        <v>92</v>
      </c>
      <c r="B36">
        <v>22000</v>
      </c>
      <c r="C36">
        <v>106902</v>
      </c>
      <c r="D36">
        <v>21659</v>
      </c>
      <c r="E36">
        <v>65686</v>
      </c>
      <c r="F36">
        <v>99469</v>
      </c>
      <c r="G36">
        <v>596</v>
      </c>
      <c r="H36">
        <v>41826</v>
      </c>
      <c r="I36">
        <v>2384</v>
      </c>
      <c r="J36">
        <v>400</v>
      </c>
    </row>
    <row r="37" spans="1:11">
      <c r="A37" s="135" t="s">
        <v>544</v>
      </c>
      <c r="B37">
        <v>1113713.6000000001</v>
      </c>
      <c r="C37">
        <v>1486791.7439166666</v>
      </c>
      <c r="D37">
        <v>647715.10000000009</v>
      </c>
      <c r="E37">
        <v>566275.7666666666</v>
      </c>
      <c r="F37">
        <v>1236979.8700000001</v>
      </c>
      <c r="G37">
        <v>82119.189999999988</v>
      </c>
      <c r="H37">
        <v>634891.42999999993</v>
      </c>
      <c r="I37">
        <v>59875.148007466669</v>
      </c>
      <c r="J37">
        <v>11632.1</v>
      </c>
      <c r="K37">
        <v>151983.3666666667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3"/>
  <sheetViews>
    <sheetView workbookViewId="0"/>
  </sheetViews>
  <sheetFormatPr defaultRowHeight="14.5"/>
  <sheetData>
    <row r="1" spans="1:3">
      <c r="A1" s="135" t="s">
        <v>61</v>
      </c>
      <c r="B1" t="s">
        <v>545</v>
      </c>
      <c r="C1" t="s">
        <v>546</v>
      </c>
    </row>
    <row r="2" spans="1:3">
      <c r="A2" s="135" t="s">
        <v>63</v>
      </c>
      <c r="B2" t="s">
        <v>547</v>
      </c>
    </row>
    <row r="3" spans="1:3">
      <c r="A3" s="135" t="s">
        <v>62</v>
      </c>
      <c r="B3" t="s">
        <v>547</v>
      </c>
    </row>
    <row r="4" spans="1:3">
      <c r="A4" s="135" t="s">
        <v>445</v>
      </c>
      <c r="B4" t="s">
        <v>547</v>
      </c>
    </row>
    <row r="5" spans="1:3">
      <c r="A5" s="135" t="s">
        <v>64</v>
      </c>
      <c r="B5" t="s">
        <v>547</v>
      </c>
    </row>
    <row r="6" spans="1:3">
      <c r="A6" s="135" t="s">
        <v>540</v>
      </c>
      <c r="B6" t="s">
        <v>547</v>
      </c>
    </row>
    <row r="7" spans="1:3">
      <c r="A7" s="135" t="s">
        <v>67</v>
      </c>
      <c r="B7" t="s">
        <v>547</v>
      </c>
    </row>
    <row r="8" spans="1:3">
      <c r="A8" s="135" t="s">
        <v>68</v>
      </c>
      <c r="B8" t="s">
        <v>547</v>
      </c>
    </row>
    <row r="9" spans="1:3">
      <c r="A9" s="135" t="s">
        <v>69</v>
      </c>
      <c r="B9" t="s">
        <v>547</v>
      </c>
    </row>
    <row r="10" spans="1:3">
      <c r="A10" s="135" t="s">
        <v>78</v>
      </c>
      <c r="B10" t="s">
        <v>547</v>
      </c>
    </row>
    <row r="11" spans="1:3">
      <c r="A11" s="135" t="s">
        <v>79</v>
      </c>
      <c r="B11" t="s">
        <v>547</v>
      </c>
    </row>
    <row r="12" spans="1:3">
      <c r="A12" s="135" t="s">
        <v>70</v>
      </c>
      <c r="B12" t="s">
        <v>547</v>
      </c>
    </row>
    <row r="13" spans="1:3">
      <c r="A13" s="135" t="s">
        <v>71</v>
      </c>
      <c r="B13" t="s">
        <v>548</v>
      </c>
      <c r="C13" t="s">
        <v>138</v>
      </c>
    </row>
    <row r="14" spans="1:3">
      <c r="A14" s="135" t="s">
        <v>72</v>
      </c>
      <c r="B14" t="s">
        <v>547</v>
      </c>
    </row>
    <row r="15" spans="1:3">
      <c r="A15" s="135" t="s">
        <v>73</v>
      </c>
      <c r="B15" t="s">
        <v>547</v>
      </c>
    </row>
    <row r="16" spans="1:3">
      <c r="A16" s="135" t="s">
        <v>74</v>
      </c>
      <c r="B16" t="s">
        <v>547</v>
      </c>
    </row>
    <row r="17" spans="1:2">
      <c r="A17" s="135" t="s">
        <v>75</v>
      </c>
      <c r="B17" t="s">
        <v>547</v>
      </c>
    </row>
    <row r="18" spans="1:2">
      <c r="A18" s="135" t="s">
        <v>76</v>
      </c>
      <c r="B18" t="s">
        <v>547</v>
      </c>
    </row>
    <row r="19" spans="1:2">
      <c r="A19" s="135" t="s">
        <v>77</v>
      </c>
      <c r="B19" t="s">
        <v>547</v>
      </c>
    </row>
    <row r="20" spans="1:2">
      <c r="A20" s="135" t="s">
        <v>80</v>
      </c>
      <c r="B20" t="s">
        <v>547</v>
      </c>
    </row>
    <row r="21" spans="1:2">
      <c r="A21" s="135" t="s">
        <v>81</v>
      </c>
      <c r="B21" t="s">
        <v>547</v>
      </c>
    </row>
    <row r="22" spans="1:2">
      <c r="A22" s="135" t="s">
        <v>82</v>
      </c>
      <c r="B22" t="s">
        <v>547</v>
      </c>
    </row>
    <row r="23" spans="1:2">
      <c r="A23" s="135" t="s">
        <v>83</v>
      </c>
      <c r="B23" t="s">
        <v>547</v>
      </c>
    </row>
    <row r="24" spans="1:2">
      <c r="A24" s="135" t="s">
        <v>541</v>
      </c>
      <c r="B24" t="s">
        <v>547</v>
      </c>
    </row>
    <row r="25" spans="1:2">
      <c r="A25" s="135" t="s">
        <v>84</v>
      </c>
      <c r="B25" t="s">
        <v>547</v>
      </c>
    </row>
    <row r="26" spans="1:2">
      <c r="A26" s="135" t="s">
        <v>85</v>
      </c>
      <c r="B26" t="s">
        <v>547</v>
      </c>
    </row>
    <row r="27" spans="1:2">
      <c r="A27" s="135" t="s">
        <v>86</v>
      </c>
      <c r="B27" t="s">
        <v>547</v>
      </c>
    </row>
    <row r="28" spans="1:2">
      <c r="A28" s="135" t="s">
        <v>87</v>
      </c>
      <c r="B28" t="s">
        <v>547</v>
      </c>
    </row>
    <row r="29" spans="1:2">
      <c r="A29" s="135" t="s">
        <v>211</v>
      </c>
      <c r="B29" t="s">
        <v>547</v>
      </c>
    </row>
    <row r="30" spans="1:2">
      <c r="A30" s="135" t="s">
        <v>88</v>
      </c>
      <c r="B30" t="s">
        <v>547</v>
      </c>
    </row>
    <row r="31" spans="1:2">
      <c r="A31" s="135" t="s">
        <v>89</v>
      </c>
      <c r="B31" t="s">
        <v>547</v>
      </c>
    </row>
    <row r="32" spans="1:2">
      <c r="A32" s="135" t="s">
        <v>91</v>
      </c>
      <c r="B32" t="s">
        <v>547</v>
      </c>
    </row>
    <row r="33" spans="1:2">
      <c r="A33" s="135" t="s">
        <v>92</v>
      </c>
      <c r="B33" t="s">
        <v>547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S47"/>
  <sheetViews>
    <sheetView zoomScale="85" zoomScaleNormal="85" workbookViewId="0">
      <pane ySplit="4" topLeftCell="A58" activePane="bottomLeft" state="frozen"/>
      <selection activeCell="E1" sqref="E1"/>
      <selection pane="bottomLeft" activeCell="N42" sqref="N42"/>
    </sheetView>
  </sheetViews>
  <sheetFormatPr defaultRowHeight="14.5"/>
  <cols>
    <col min="2" max="2" width="13" bestFit="1" customWidth="1"/>
    <col min="3" max="3" width="17.1796875" customWidth="1"/>
    <col min="4" max="4" width="16.26953125" customWidth="1"/>
    <col min="5" max="10" width="15.54296875" customWidth="1"/>
    <col min="11" max="11" width="19" customWidth="1"/>
    <col min="12" max="16" width="15.54296875" customWidth="1"/>
    <col min="17" max="17" width="19.26953125" customWidth="1"/>
    <col min="18" max="18" width="20" customWidth="1"/>
    <col min="19" max="19" width="19.81640625" customWidth="1"/>
  </cols>
  <sheetData>
    <row r="2" spans="2:19">
      <c r="M2" s="136"/>
    </row>
    <row r="4" spans="2:19" ht="77.5">
      <c r="B4" s="137" t="s">
        <v>549</v>
      </c>
      <c r="C4" s="138" t="s">
        <v>550</v>
      </c>
      <c r="D4" s="139" t="s">
        <v>551</v>
      </c>
      <c r="E4" s="137" t="s">
        <v>552</v>
      </c>
      <c r="F4" s="137" t="s">
        <v>553</v>
      </c>
      <c r="G4" s="140" t="s">
        <v>110</v>
      </c>
      <c r="H4" s="140" t="s">
        <v>111</v>
      </c>
      <c r="I4" s="140" t="s">
        <v>112</v>
      </c>
      <c r="J4" s="139" t="s">
        <v>554</v>
      </c>
      <c r="K4" s="139" t="s">
        <v>555</v>
      </c>
      <c r="L4" s="139" t="s">
        <v>556</v>
      </c>
      <c r="M4" s="139" t="s">
        <v>557</v>
      </c>
      <c r="N4" s="141" t="s">
        <v>94</v>
      </c>
      <c r="O4" s="141" t="s">
        <v>95</v>
      </c>
      <c r="P4" s="141" t="s">
        <v>96</v>
      </c>
      <c r="Q4" s="142" t="s">
        <v>98</v>
      </c>
      <c r="R4" s="142" t="s">
        <v>97</v>
      </c>
      <c r="S4" s="142" t="s">
        <v>99</v>
      </c>
    </row>
    <row r="5" spans="2:19" ht="15.5">
      <c r="B5" s="3" t="s">
        <v>61</v>
      </c>
      <c r="C5" s="4" t="s">
        <v>545</v>
      </c>
      <c r="D5" s="4" t="s">
        <v>546</v>
      </c>
      <c r="E5" s="4">
        <v>42685</v>
      </c>
      <c r="F5" s="4">
        <v>42685</v>
      </c>
      <c r="G5" s="157">
        <v>3423</v>
      </c>
      <c r="H5" s="4">
        <v>12500</v>
      </c>
      <c r="I5" s="157">
        <v>57591</v>
      </c>
      <c r="J5" s="29">
        <f>SUM(G5:I5)</f>
        <v>73514</v>
      </c>
      <c r="K5" s="29">
        <f>1000*J5/E5/30</f>
        <v>57.408144937722078</v>
      </c>
      <c r="L5" s="29">
        <f>0.13*30*E5</f>
        <v>166471.50000000003</v>
      </c>
      <c r="M5" s="153">
        <f t="shared" ref="M5:M34" si="0">J5/L5</f>
        <v>0.44160111490555432</v>
      </c>
      <c r="N5" s="157">
        <v>31299</v>
      </c>
      <c r="O5" s="157">
        <v>23</v>
      </c>
      <c r="P5" s="157">
        <v>17044</v>
      </c>
      <c r="Q5" s="157">
        <v>5508</v>
      </c>
      <c r="R5" s="157">
        <v>20</v>
      </c>
      <c r="S5" s="157"/>
    </row>
    <row r="6" spans="2:19" ht="15.5">
      <c r="B6" s="3" t="s">
        <v>63</v>
      </c>
      <c r="C6" s="4" t="s">
        <v>547</v>
      </c>
      <c r="D6" s="4"/>
      <c r="E6" s="4">
        <v>39863</v>
      </c>
      <c r="F6" s="4">
        <v>39863</v>
      </c>
      <c r="G6" s="157">
        <v>36658</v>
      </c>
      <c r="H6" s="4">
        <v>15438</v>
      </c>
      <c r="I6" s="157">
        <v>18366</v>
      </c>
      <c r="J6" s="29">
        <f t="shared" ref="J6:J37" si="1">SUM(G6:I6)</f>
        <v>70462</v>
      </c>
      <c r="K6" s="29">
        <f t="shared" ref="K6:K37" si="2">1000*J6/E6/30</f>
        <v>58.920134795006227</v>
      </c>
      <c r="L6" s="29">
        <f t="shared" ref="L6:L37" si="3">0.13*30*E6</f>
        <v>155465.70000000001</v>
      </c>
      <c r="M6" s="153">
        <f t="shared" si="0"/>
        <v>0.45323180611543251</v>
      </c>
      <c r="N6" s="157">
        <v>31681</v>
      </c>
      <c r="O6" s="157">
        <v>1319</v>
      </c>
      <c r="P6" s="157">
        <v>20876</v>
      </c>
      <c r="Q6" s="157">
        <v>4047</v>
      </c>
      <c r="R6" s="157">
        <v>2.5</v>
      </c>
      <c r="S6" s="157">
        <v>1192</v>
      </c>
    </row>
    <row r="7" spans="2:19" ht="15.5">
      <c r="B7" s="3" t="s">
        <v>62</v>
      </c>
      <c r="C7" s="4" t="s">
        <v>547</v>
      </c>
      <c r="D7" s="4"/>
      <c r="E7" s="4">
        <v>27169</v>
      </c>
      <c r="F7" s="4">
        <v>27169</v>
      </c>
      <c r="G7" s="157">
        <v>32818</v>
      </c>
      <c r="H7" s="4">
        <v>7208</v>
      </c>
      <c r="I7" s="157">
        <v>9698</v>
      </c>
      <c r="J7" s="29">
        <f t="shared" si="1"/>
        <v>49724</v>
      </c>
      <c r="K7" s="29">
        <f t="shared" si="2"/>
        <v>61.005803182548739</v>
      </c>
      <c r="L7" s="29">
        <f t="shared" si="3"/>
        <v>105959.1</v>
      </c>
      <c r="M7" s="153">
        <f t="shared" si="0"/>
        <v>0.46927540909652871</v>
      </c>
      <c r="N7" s="157">
        <v>23175</v>
      </c>
      <c r="O7" s="157">
        <v>7</v>
      </c>
      <c r="P7" s="157">
        <v>19069</v>
      </c>
      <c r="Q7" s="157">
        <v>1124</v>
      </c>
      <c r="R7" s="157">
        <v>6</v>
      </c>
      <c r="S7" s="157"/>
    </row>
    <row r="8" spans="2:19" ht="15.5">
      <c r="B8" s="3" t="s">
        <v>445</v>
      </c>
      <c r="C8" s="4" t="s">
        <v>547</v>
      </c>
      <c r="D8" s="4"/>
      <c r="E8" s="4">
        <v>25168</v>
      </c>
      <c r="F8" s="4">
        <v>25168</v>
      </c>
      <c r="G8" s="157">
        <v>11534</v>
      </c>
      <c r="H8" s="4">
        <v>0</v>
      </c>
      <c r="I8" s="157"/>
      <c r="J8" s="29">
        <f t="shared" si="1"/>
        <v>11534</v>
      </c>
      <c r="K8" s="29">
        <f t="shared" si="2"/>
        <v>15.276011866920957</v>
      </c>
      <c r="L8" s="29">
        <f t="shared" si="3"/>
        <v>98155.200000000012</v>
      </c>
      <c r="M8" s="153">
        <f t="shared" si="0"/>
        <v>0.11750778359169967</v>
      </c>
      <c r="N8" s="157">
        <v>8940</v>
      </c>
      <c r="O8" s="157">
        <v>1600</v>
      </c>
      <c r="P8" s="157">
        <v>994</v>
      </c>
      <c r="Q8" s="157">
        <v>950</v>
      </c>
      <c r="R8" s="157"/>
      <c r="S8" s="157"/>
    </row>
    <row r="9" spans="2:19" ht="15.5">
      <c r="B9" s="3" t="s">
        <v>64</v>
      </c>
      <c r="C9" s="4" t="s">
        <v>547</v>
      </c>
      <c r="D9" s="4"/>
      <c r="E9" s="4">
        <v>37679</v>
      </c>
      <c r="F9" s="4">
        <v>37679</v>
      </c>
      <c r="G9" s="157">
        <v>15154</v>
      </c>
      <c r="H9" s="4">
        <v>0</v>
      </c>
      <c r="I9" s="157">
        <v>100942</v>
      </c>
      <c r="J9" s="29">
        <f t="shared" si="1"/>
        <v>116096</v>
      </c>
      <c r="K9" s="29">
        <f t="shared" si="2"/>
        <v>102.7061935472456</v>
      </c>
      <c r="L9" s="29">
        <f t="shared" si="3"/>
        <v>146948.1</v>
      </c>
      <c r="M9" s="153">
        <f t="shared" si="0"/>
        <v>0.79004764267111993</v>
      </c>
      <c r="N9" s="157">
        <v>37134</v>
      </c>
      <c r="O9" s="157">
        <v>46</v>
      </c>
      <c r="P9" s="157">
        <v>46453</v>
      </c>
      <c r="Q9" s="157">
        <v>4833</v>
      </c>
      <c r="R9" s="157">
        <v>9</v>
      </c>
      <c r="S9" s="157"/>
    </row>
    <row r="10" spans="2:19" ht="15.5">
      <c r="B10" s="3" t="s">
        <v>568</v>
      </c>
      <c r="C10" s="4" t="s">
        <v>547</v>
      </c>
      <c r="D10" s="4"/>
      <c r="E10" s="4">
        <v>34332</v>
      </c>
      <c r="F10" s="4">
        <v>34332</v>
      </c>
      <c r="G10" s="157">
        <v>73918</v>
      </c>
      <c r="H10" s="4">
        <v>11708</v>
      </c>
      <c r="I10" s="157">
        <v>28160</v>
      </c>
      <c r="J10" s="29">
        <f t="shared" si="1"/>
        <v>113786</v>
      </c>
      <c r="K10" s="29">
        <f t="shared" si="2"/>
        <v>110.47613499553381</v>
      </c>
      <c r="L10" s="29">
        <f t="shared" si="3"/>
        <v>133894.80000000002</v>
      </c>
      <c r="M10" s="153">
        <f t="shared" si="0"/>
        <v>0.84981642304256766</v>
      </c>
      <c r="N10" s="157">
        <v>64230</v>
      </c>
      <c r="O10" s="157">
        <v>1344</v>
      </c>
      <c r="P10" s="157">
        <v>48212</v>
      </c>
      <c r="Q10" s="157">
        <v>2000</v>
      </c>
      <c r="R10" s="157">
        <v>400</v>
      </c>
      <c r="S10" s="157"/>
    </row>
    <row r="11" spans="2:19" ht="15.5">
      <c r="B11" s="3" t="s">
        <v>540</v>
      </c>
      <c r="C11" s="4" t="s">
        <v>547</v>
      </c>
      <c r="D11" s="4"/>
      <c r="E11" s="4">
        <v>9019</v>
      </c>
      <c r="F11" s="4">
        <v>9019</v>
      </c>
      <c r="G11" s="157">
        <v>105893</v>
      </c>
      <c r="H11" s="4">
        <v>18162</v>
      </c>
      <c r="I11" s="157">
        <v>37885</v>
      </c>
      <c r="J11" s="29">
        <f t="shared" si="1"/>
        <v>161940</v>
      </c>
      <c r="K11" s="29">
        <f t="shared" si="2"/>
        <v>598.51424769930156</v>
      </c>
      <c r="L11" s="29">
        <f t="shared" si="3"/>
        <v>35174.100000000006</v>
      </c>
      <c r="M11" s="153">
        <v>1</v>
      </c>
      <c r="N11" s="157">
        <v>79155</v>
      </c>
      <c r="O11" s="157">
        <v>1396</v>
      </c>
      <c r="P11" s="157">
        <v>53247</v>
      </c>
      <c r="Q11" s="157">
        <v>3135</v>
      </c>
      <c r="R11" s="157">
        <v>402</v>
      </c>
      <c r="S11" s="157"/>
    </row>
    <row r="12" spans="2:19" ht="15.5">
      <c r="B12" s="3" t="s">
        <v>67</v>
      </c>
      <c r="C12" s="4" t="s">
        <v>547</v>
      </c>
      <c r="D12" s="4"/>
      <c r="E12" s="4">
        <v>27696</v>
      </c>
      <c r="F12" s="4">
        <v>27696</v>
      </c>
      <c r="G12" s="157">
        <v>63000</v>
      </c>
      <c r="H12" s="4">
        <v>24900</v>
      </c>
      <c r="I12" s="157">
        <v>8400</v>
      </c>
      <c r="J12" s="29">
        <f t="shared" si="1"/>
        <v>96300</v>
      </c>
      <c r="K12" s="29">
        <f t="shared" si="2"/>
        <v>115.90121317157713</v>
      </c>
      <c r="L12" s="29">
        <f t="shared" si="3"/>
        <v>108014.40000000001</v>
      </c>
      <c r="M12" s="153">
        <f t="shared" si="0"/>
        <v>0.89154779362751624</v>
      </c>
      <c r="N12" s="157">
        <v>61800</v>
      </c>
      <c r="O12" s="157">
        <v>500</v>
      </c>
      <c r="P12" s="157">
        <v>34000</v>
      </c>
      <c r="Q12" s="157">
        <v>1100</v>
      </c>
      <c r="R12" s="157"/>
      <c r="S12" s="157"/>
    </row>
    <row r="13" spans="2:19" ht="15.5">
      <c r="B13" s="3" t="s">
        <v>68</v>
      </c>
      <c r="C13" s="4" t="s">
        <v>547</v>
      </c>
      <c r="D13" s="4"/>
      <c r="E13" s="4">
        <v>26084</v>
      </c>
      <c r="F13" s="4">
        <v>26084</v>
      </c>
      <c r="G13" s="158">
        <v>39755.25</v>
      </c>
      <c r="H13" s="156">
        <v>0</v>
      </c>
      <c r="I13" s="158">
        <v>13251.75</v>
      </c>
      <c r="J13" s="29">
        <f t="shared" si="1"/>
        <v>53007</v>
      </c>
      <c r="K13" s="29">
        <f t="shared" si="2"/>
        <v>67.738843735623362</v>
      </c>
      <c r="L13" s="29">
        <f t="shared" si="3"/>
        <v>101727.6</v>
      </c>
      <c r="M13" s="153">
        <f t="shared" si="0"/>
        <v>0.52106802873556435</v>
      </c>
      <c r="N13" s="157">
        <v>42378</v>
      </c>
      <c r="O13" s="157">
        <v>10629</v>
      </c>
      <c r="P13" s="157">
        <v>15799</v>
      </c>
      <c r="Q13" s="157">
        <v>1803</v>
      </c>
      <c r="R13" s="157"/>
      <c r="S13" s="157">
        <v>1348</v>
      </c>
    </row>
    <row r="14" spans="2:19" ht="15.5">
      <c r="B14" s="3" t="s">
        <v>69</v>
      </c>
      <c r="C14" s="4" t="s">
        <v>547</v>
      </c>
      <c r="D14" s="4"/>
      <c r="E14" s="4">
        <v>40024</v>
      </c>
      <c r="F14" s="4">
        <v>40024</v>
      </c>
      <c r="G14" s="158">
        <v>50624.25</v>
      </c>
      <c r="H14" s="156">
        <v>0</v>
      </c>
      <c r="I14" s="158">
        <v>16874.75</v>
      </c>
      <c r="J14" s="29">
        <f t="shared" si="1"/>
        <v>67499</v>
      </c>
      <c r="K14" s="29">
        <f t="shared" si="2"/>
        <v>56.215437404224126</v>
      </c>
      <c r="L14" s="29">
        <f t="shared" si="3"/>
        <v>156093.6</v>
      </c>
      <c r="M14" s="153">
        <f t="shared" si="0"/>
        <v>0.43242644157095483</v>
      </c>
      <c r="N14" s="157">
        <v>39516</v>
      </c>
      <c r="O14" s="157">
        <v>16337</v>
      </c>
      <c r="P14" s="157">
        <v>11646</v>
      </c>
      <c r="Q14" s="157">
        <v>1141</v>
      </c>
      <c r="R14" s="157"/>
      <c r="S14" s="157">
        <v>5660</v>
      </c>
    </row>
    <row r="15" spans="2:19" ht="15.5">
      <c r="B15" s="3" t="s">
        <v>78</v>
      </c>
      <c r="C15" s="4" t="s">
        <v>547</v>
      </c>
      <c r="D15" s="4"/>
      <c r="E15" s="4">
        <v>32219</v>
      </c>
      <c r="F15" s="4">
        <v>32219</v>
      </c>
      <c r="G15" s="157">
        <v>78730</v>
      </c>
      <c r="H15" s="4">
        <v>25505</v>
      </c>
      <c r="I15" s="157">
        <v>14172</v>
      </c>
      <c r="J15" s="29">
        <f t="shared" si="1"/>
        <v>118407</v>
      </c>
      <c r="K15" s="29">
        <f t="shared" si="2"/>
        <v>122.50225022502249</v>
      </c>
      <c r="L15" s="29">
        <f t="shared" si="3"/>
        <v>125654.1</v>
      </c>
      <c r="M15" s="153">
        <f t="shared" si="0"/>
        <v>0.94232500173094225</v>
      </c>
      <c r="N15" s="157">
        <v>84388</v>
      </c>
      <c r="O15" s="157">
        <v>3706</v>
      </c>
      <c r="P15" s="157">
        <v>12323</v>
      </c>
      <c r="Q15" s="157">
        <v>7152</v>
      </c>
      <c r="R15" s="157">
        <v>90</v>
      </c>
      <c r="S15" s="157">
        <v>7500</v>
      </c>
    </row>
    <row r="16" spans="2:19" ht="15.5">
      <c r="B16" s="3" t="s">
        <v>79</v>
      </c>
      <c r="C16" s="4" t="s">
        <v>547</v>
      </c>
      <c r="D16" s="4"/>
      <c r="E16" s="4">
        <v>33283</v>
      </c>
      <c r="F16" s="4">
        <v>33283</v>
      </c>
      <c r="G16" s="157">
        <v>55000</v>
      </c>
      <c r="H16" s="4">
        <v>5500</v>
      </c>
      <c r="I16" s="157">
        <v>5293</v>
      </c>
      <c r="J16" s="29">
        <f t="shared" si="1"/>
        <v>65793</v>
      </c>
      <c r="K16" s="29">
        <f t="shared" si="2"/>
        <v>65.892497671483937</v>
      </c>
      <c r="L16" s="29">
        <f t="shared" si="3"/>
        <v>129803.70000000001</v>
      </c>
      <c r="M16" s="153">
        <f t="shared" si="0"/>
        <v>0.50686536670372262</v>
      </c>
      <c r="N16" s="157">
        <v>33257</v>
      </c>
      <c r="O16" s="157">
        <v>3449</v>
      </c>
      <c r="P16" s="157">
        <v>19837</v>
      </c>
      <c r="Q16" s="157">
        <v>1800</v>
      </c>
      <c r="R16" s="157">
        <v>495</v>
      </c>
      <c r="S16" s="157">
        <v>2875</v>
      </c>
    </row>
    <row r="17" spans="2:19" ht="15.5">
      <c r="B17" s="3" t="s">
        <v>70</v>
      </c>
      <c r="C17" s="4" t="s">
        <v>547</v>
      </c>
      <c r="D17" s="4"/>
      <c r="E17" s="4">
        <v>35868</v>
      </c>
      <c r="F17" s="4">
        <v>35868</v>
      </c>
      <c r="G17" s="157">
        <v>42799.591666666674</v>
      </c>
      <c r="H17" s="4">
        <v>61270.9</v>
      </c>
      <c r="I17" s="157">
        <v>40847.266666666663</v>
      </c>
      <c r="J17" s="29">
        <f t="shared" si="1"/>
        <v>144917.75833333333</v>
      </c>
      <c r="K17" s="29">
        <f t="shared" si="2"/>
        <v>134.67692495941913</v>
      </c>
      <c r="L17" s="29">
        <f t="shared" si="3"/>
        <v>139885.20000000001</v>
      </c>
      <c r="M17" s="153">
        <v>1</v>
      </c>
      <c r="N17" s="157">
        <v>34221.75</v>
      </c>
      <c r="O17" s="157">
        <v>541</v>
      </c>
      <c r="P17" s="157"/>
      <c r="Q17" s="157">
        <v>1430.1480074666667</v>
      </c>
      <c r="R17" s="157">
        <v>541</v>
      </c>
      <c r="S17" s="157"/>
    </row>
    <row r="18" spans="2:19" ht="15.5">
      <c r="B18" s="3" t="s">
        <v>71</v>
      </c>
      <c r="C18" s="4" t="s">
        <v>548</v>
      </c>
      <c r="D18" s="4" t="s">
        <v>138</v>
      </c>
      <c r="E18" s="4">
        <v>31637</v>
      </c>
      <c r="F18" s="4">
        <v>31637</v>
      </c>
      <c r="G18" s="157">
        <v>40278</v>
      </c>
      <c r="H18" s="4">
        <v>446</v>
      </c>
      <c r="I18" s="157">
        <v>178</v>
      </c>
      <c r="J18" s="29">
        <f t="shared" si="1"/>
        <v>40902</v>
      </c>
      <c r="K18" s="29">
        <f t="shared" si="2"/>
        <v>43.095110155830199</v>
      </c>
      <c r="L18" s="29">
        <f t="shared" si="3"/>
        <v>123384.30000000002</v>
      </c>
      <c r="M18" s="153">
        <f t="shared" si="0"/>
        <v>0.33150084735253993</v>
      </c>
      <c r="N18" s="157">
        <v>37876</v>
      </c>
      <c r="O18" s="157">
        <v>216</v>
      </c>
      <c r="P18" s="157">
        <v>3833</v>
      </c>
      <c r="Q18" s="157">
        <v>1038</v>
      </c>
      <c r="R18" s="157"/>
      <c r="S18" s="157">
        <v>3765</v>
      </c>
    </row>
    <row r="19" spans="2:19" ht="15.5">
      <c r="B19" s="3" t="s">
        <v>72</v>
      </c>
      <c r="C19" s="4" t="s">
        <v>547</v>
      </c>
      <c r="D19" s="4"/>
      <c r="E19" s="4">
        <v>32546</v>
      </c>
      <c r="F19" s="4">
        <v>32546</v>
      </c>
      <c r="G19" s="157">
        <v>31071</v>
      </c>
      <c r="H19" s="4">
        <v>37735</v>
      </c>
      <c r="I19" s="157">
        <v>9600</v>
      </c>
      <c r="J19" s="29">
        <f t="shared" si="1"/>
        <v>78406</v>
      </c>
      <c r="K19" s="29">
        <f t="shared" si="2"/>
        <v>80.302750978102779</v>
      </c>
      <c r="L19" s="29">
        <f t="shared" si="3"/>
        <v>126929.40000000001</v>
      </c>
      <c r="M19" s="153">
        <f t="shared" si="0"/>
        <v>0.61771346906232905</v>
      </c>
      <c r="N19" s="157">
        <v>24440</v>
      </c>
      <c r="O19" s="157">
        <v>25</v>
      </c>
      <c r="P19" s="157">
        <v>8260</v>
      </c>
      <c r="Q19" s="157">
        <v>1332</v>
      </c>
      <c r="R19" s="157">
        <v>25</v>
      </c>
      <c r="S19" s="157"/>
    </row>
    <row r="20" spans="2:19" ht="15.5">
      <c r="B20" s="3" t="s">
        <v>73</v>
      </c>
      <c r="C20" s="4" t="s">
        <v>547</v>
      </c>
      <c r="D20" s="4"/>
      <c r="E20" s="4">
        <v>28665</v>
      </c>
      <c r="F20" s="4">
        <v>28665</v>
      </c>
      <c r="G20" s="157">
        <v>34142.76</v>
      </c>
      <c r="H20" s="4">
        <v>19950</v>
      </c>
      <c r="I20" s="157">
        <v>1300</v>
      </c>
      <c r="J20" s="29">
        <f t="shared" si="1"/>
        <v>55392.76</v>
      </c>
      <c r="K20" s="29">
        <f t="shared" si="2"/>
        <v>64.413931042502469</v>
      </c>
      <c r="L20" s="29">
        <f t="shared" si="3"/>
        <v>111793.50000000001</v>
      </c>
      <c r="M20" s="153">
        <f t="shared" si="0"/>
        <v>0.49549177725001897</v>
      </c>
      <c r="N20" s="157">
        <v>24578.52</v>
      </c>
      <c r="O20" s="157">
        <v>500</v>
      </c>
      <c r="P20" s="157">
        <v>1150</v>
      </c>
      <c r="Q20" s="157">
        <v>1017</v>
      </c>
      <c r="R20" s="157"/>
      <c r="S20" s="157"/>
    </row>
    <row r="21" spans="2:19" ht="15.5">
      <c r="B21" s="3" t="s">
        <v>74</v>
      </c>
      <c r="C21" s="4" t="s">
        <v>547</v>
      </c>
      <c r="D21" s="4"/>
      <c r="E21" s="4">
        <v>45177</v>
      </c>
      <c r="F21" s="4">
        <v>45177</v>
      </c>
      <c r="G21" s="157">
        <v>61332</v>
      </c>
      <c r="H21" s="4">
        <v>165104</v>
      </c>
      <c r="I21" s="157">
        <v>10281</v>
      </c>
      <c r="J21" s="29">
        <f t="shared" si="1"/>
        <v>236717</v>
      </c>
      <c r="K21" s="29">
        <f t="shared" si="2"/>
        <v>174.65893411839357</v>
      </c>
      <c r="L21" s="29">
        <f t="shared" si="3"/>
        <v>176190.30000000002</v>
      </c>
      <c r="M21" s="153">
        <v>1</v>
      </c>
      <c r="N21" s="157">
        <v>35211</v>
      </c>
      <c r="O21" s="157">
        <v>587</v>
      </c>
      <c r="P21" s="157">
        <v>6612</v>
      </c>
      <c r="Q21" s="157">
        <v>2582</v>
      </c>
      <c r="R21" s="157">
        <v>57</v>
      </c>
      <c r="S21" s="157">
        <v>871</v>
      </c>
    </row>
    <row r="22" spans="2:19" ht="15.5">
      <c r="B22" s="3" t="s">
        <v>75</v>
      </c>
      <c r="C22" s="4" t="s">
        <v>547</v>
      </c>
      <c r="D22" s="4"/>
      <c r="E22" s="4">
        <v>35306</v>
      </c>
      <c r="F22" s="4">
        <v>35306</v>
      </c>
      <c r="G22" s="157">
        <v>45734.6</v>
      </c>
      <c r="H22" s="4">
        <v>1910.2</v>
      </c>
      <c r="I22" s="157"/>
      <c r="J22" s="29">
        <f t="shared" si="1"/>
        <v>47644.799999999996</v>
      </c>
      <c r="K22" s="29">
        <f t="shared" si="2"/>
        <v>44.982722483430571</v>
      </c>
      <c r="L22" s="29">
        <f t="shared" si="3"/>
        <v>137693.40000000002</v>
      </c>
      <c r="M22" s="153">
        <f t="shared" si="0"/>
        <v>0.3460209421802351</v>
      </c>
      <c r="N22" s="157">
        <v>14821.800000000001</v>
      </c>
      <c r="O22" s="157">
        <v>1512.02</v>
      </c>
      <c r="P22" s="157">
        <v>28322.43</v>
      </c>
      <c r="Q22" s="157">
        <v>316</v>
      </c>
      <c r="R22" s="157">
        <v>1269.5999999999999</v>
      </c>
      <c r="S22" s="157">
        <v>906.2</v>
      </c>
    </row>
    <row r="23" spans="2:19" ht="15.5">
      <c r="B23" s="3" t="s">
        <v>76</v>
      </c>
      <c r="C23" s="4" t="s">
        <v>547</v>
      </c>
      <c r="D23" s="4"/>
      <c r="E23" s="4">
        <v>57255</v>
      </c>
      <c r="F23" s="4">
        <v>57255</v>
      </c>
      <c r="G23" s="157">
        <v>81204</v>
      </c>
      <c r="H23" s="4">
        <v>38312</v>
      </c>
      <c r="I23" s="157">
        <v>600</v>
      </c>
      <c r="J23" s="29">
        <f t="shared" si="1"/>
        <v>120116</v>
      </c>
      <c r="K23" s="29">
        <f t="shared" si="2"/>
        <v>69.930428201321575</v>
      </c>
      <c r="L23" s="29">
        <f t="shared" si="3"/>
        <v>223294.50000000003</v>
      </c>
      <c r="M23" s="153">
        <f t="shared" si="0"/>
        <v>0.53792637077939665</v>
      </c>
      <c r="N23" s="157">
        <v>51509</v>
      </c>
      <c r="O23" s="157">
        <v>25498</v>
      </c>
      <c r="P23" s="157">
        <v>43351</v>
      </c>
      <c r="Q23" s="157">
        <v>5090</v>
      </c>
      <c r="R23" s="157">
        <v>5330</v>
      </c>
      <c r="S23" s="157">
        <v>1050</v>
      </c>
    </row>
    <row r="24" spans="2:19" ht="15.5">
      <c r="B24" s="3" t="s">
        <v>77</v>
      </c>
      <c r="C24" s="4" t="s">
        <v>547</v>
      </c>
      <c r="D24" s="4"/>
      <c r="E24" s="4">
        <v>22504</v>
      </c>
      <c r="F24" s="4">
        <v>22504</v>
      </c>
      <c r="G24" s="157">
        <v>6514</v>
      </c>
      <c r="H24" s="4">
        <v>47493</v>
      </c>
      <c r="I24" s="157"/>
      <c r="J24" s="29">
        <f t="shared" si="1"/>
        <v>54007</v>
      </c>
      <c r="K24" s="29">
        <f t="shared" si="2"/>
        <v>79.996148832800102</v>
      </c>
      <c r="L24" s="29">
        <f t="shared" si="3"/>
        <v>87765.6</v>
      </c>
      <c r="M24" s="153">
        <f t="shared" si="0"/>
        <v>0.61535499102153912</v>
      </c>
      <c r="N24" s="157">
        <v>6078</v>
      </c>
      <c r="O24" s="157">
        <v>341</v>
      </c>
      <c r="P24" s="157">
        <v>47979</v>
      </c>
      <c r="Q24" s="157">
        <v>220</v>
      </c>
      <c r="R24" s="157">
        <v>200</v>
      </c>
      <c r="S24" s="157">
        <v>200</v>
      </c>
    </row>
    <row r="25" spans="2:19" ht="15.5">
      <c r="B25" s="3" t="s">
        <v>80</v>
      </c>
      <c r="C25" s="4" t="s">
        <v>547</v>
      </c>
      <c r="D25" s="4"/>
      <c r="E25" s="4">
        <v>19212</v>
      </c>
      <c r="F25" s="4">
        <v>19212</v>
      </c>
      <c r="G25" s="157">
        <v>37035</v>
      </c>
      <c r="H25" s="4">
        <v>5261</v>
      </c>
      <c r="I25" s="157">
        <v>27934</v>
      </c>
      <c r="J25" s="29">
        <f t="shared" si="1"/>
        <v>70230</v>
      </c>
      <c r="K25" s="29">
        <f t="shared" si="2"/>
        <v>121.85092650426817</v>
      </c>
      <c r="L25" s="29">
        <f t="shared" si="3"/>
        <v>74926.8</v>
      </c>
      <c r="M25" s="153">
        <f t="shared" si="0"/>
        <v>0.93731481926360127</v>
      </c>
      <c r="N25" s="157">
        <v>36105</v>
      </c>
      <c r="O25" s="157">
        <v>455</v>
      </c>
      <c r="P25" s="157">
        <v>17306</v>
      </c>
      <c r="Q25" s="157">
        <v>1230</v>
      </c>
      <c r="R25" s="157"/>
      <c r="S25" s="157">
        <v>6400</v>
      </c>
    </row>
    <row r="26" spans="2:19" ht="15.5">
      <c r="B26" s="3" t="s">
        <v>81</v>
      </c>
      <c r="C26" s="4" t="s">
        <v>547</v>
      </c>
      <c r="D26" s="4"/>
      <c r="E26" s="4">
        <v>30253</v>
      </c>
      <c r="F26" s="4">
        <v>30253</v>
      </c>
      <c r="G26" s="157">
        <v>35065</v>
      </c>
      <c r="H26" s="4">
        <v>526</v>
      </c>
      <c r="I26" s="157">
        <v>1400</v>
      </c>
      <c r="J26" s="29">
        <f t="shared" si="1"/>
        <v>36991</v>
      </c>
      <c r="K26" s="29">
        <f t="shared" si="2"/>
        <v>40.757390451635651</v>
      </c>
      <c r="L26" s="29">
        <f t="shared" si="3"/>
        <v>117986.70000000001</v>
      </c>
      <c r="M26" s="153">
        <f t="shared" si="0"/>
        <v>0.313518388089505</v>
      </c>
      <c r="N26" s="157">
        <v>20400</v>
      </c>
      <c r="O26" s="157">
        <v>1587</v>
      </c>
      <c r="P26" s="157">
        <v>2841</v>
      </c>
      <c r="Q26" s="157">
        <v>1148</v>
      </c>
      <c r="R26" s="157">
        <v>50</v>
      </c>
      <c r="S26" s="157">
        <v>89</v>
      </c>
    </row>
    <row r="27" spans="2:19" ht="15.5">
      <c r="B27" s="3" t="s">
        <v>82</v>
      </c>
      <c r="C27" s="4" t="s">
        <v>547</v>
      </c>
      <c r="D27" s="4"/>
      <c r="E27" s="4">
        <v>26801</v>
      </c>
      <c r="F27" s="4">
        <v>26801</v>
      </c>
      <c r="G27" s="157">
        <v>32985</v>
      </c>
      <c r="H27" s="4"/>
      <c r="I27" s="157">
        <v>1400</v>
      </c>
      <c r="J27" s="29">
        <f t="shared" si="1"/>
        <v>34385</v>
      </c>
      <c r="K27" s="29">
        <f t="shared" si="2"/>
        <v>42.765817195875776</v>
      </c>
      <c r="L27" s="29">
        <f t="shared" si="3"/>
        <v>104523.90000000001</v>
      </c>
      <c r="M27" s="153">
        <f t="shared" si="0"/>
        <v>0.32896782458365981</v>
      </c>
      <c r="N27" s="157">
        <v>30645</v>
      </c>
      <c r="O27" s="157">
        <v>90</v>
      </c>
      <c r="P27" s="157">
        <v>5500</v>
      </c>
      <c r="Q27" s="157">
        <v>804</v>
      </c>
      <c r="R27" s="157"/>
      <c r="S27" s="157"/>
    </row>
    <row r="28" spans="2:19" ht="15.5">
      <c r="B28" s="3" t="s">
        <v>83</v>
      </c>
      <c r="C28" s="4" t="s">
        <v>547</v>
      </c>
      <c r="D28" s="4"/>
      <c r="E28" s="4">
        <v>8525</v>
      </c>
      <c r="F28" s="4">
        <v>8525</v>
      </c>
      <c r="G28" s="157">
        <v>25630</v>
      </c>
      <c r="H28" s="4">
        <v>4000</v>
      </c>
      <c r="I28" s="157">
        <v>285</v>
      </c>
      <c r="J28" s="29">
        <f t="shared" si="1"/>
        <v>29915</v>
      </c>
      <c r="K28" s="29">
        <f t="shared" si="2"/>
        <v>116.96969696969697</v>
      </c>
      <c r="L28" s="29">
        <f t="shared" si="3"/>
        <v>33247.5</v>
      </c>
      <c r="M28" s="197">
        <v>1</v>
      </c>
      <c r="N28" s="157">
        <v>24726</v>
      </c>
      <c r="O28" s="157">
        <v>132</v>
      </c>
      <c r="P28" s="157">
        <v>3712</v>
      </c>
      <c r="Q28" s="157">
        <v>880</v>
      </c>
      <c r="R28" s="157"/>
      <c r="S28" s="157">
        <v>1827</v>
      </c>
    </row>
    <row r="29" spans="2:19" ht="15.5">
      <c r="B29" s="3" t="s">
        <v>541</v>
      </c>
      <c r="C29" s="4" t="s">
        <v>547</v>
      </c>
      <c r="D29" s="4"/>
      <c r="E29" s="4">
        <v>11559</v>
      </c>
      <c r="F29" s="4">
        <v>11559</v>
      </c>
      <c r="G29" s="157">
        <v>7125</v>
      </c>
      <c r="H29" s="4">
        <v>1800</v>
      </c>
      <c r="I29" s="157">
        <v>310</v>
      </c>
      <c r="J29" s="29">
        <f t="shared" si="1"/>
        <v>9235</v>
      </c>
      <c r="K29" s="29">
        <f t="shared" si="2"/>
        <v>26.631484845863252</v>
      </c>
      <c r="L29" s="29">
        <f t="shared" si="3"/>
        <v>45080.100000000006</v>
      </c>
      <c r="M29" s="153">
        <f t="shared" si="0"/>
        <v>0.20485757573740962</v>
      </c>
      <c r="N29" s="157">
        <v>15843</v>
      </c>
      <c r="O29" s="157">
        <v>25</v>
      </c>
      <c r="P29" s="157">
        <v>4638</v>
      </c>
      <c r="Q29" s="157">
        <v>1015</v>
      </c>
      <c r="R29" s="157">
        <v>0</v>
      </c>
      <c r="S29" s="157">
        <v>3645</v>
      </c>
    </row>
    <row r="30" spans="2:19" ht="15.5">
      <c r="B30" s="3" t="s">
        <v>84</v>
      </c>
      <c r="C30" s="4" t="s">
        <v>547</v>
      </c>
      <c r="D30" s="4"/>
      <c r="E30" s="4">
        <v>16778</v>
      </c>
      <c r="F30" s="4">
        <v>16778</v>
      </c>
      <c r="G30" s="157">
        <v>14250</v>
      </c>
      <c r="H30" s="4">
        <v>2848</v>
      </c>
      <c r="I30" s="157">
        <v>5833</v>
      </c>
      <c r="J30" s="29">
        <f t="shared" si="1"/>
        <v>22931</v>
      </c>
      <c r="K30" s="29">
        <f t="shared" si="2"/>
        <v>45.557674732784996</v>
      </c>
      <c r="L30" s="29">
        <f t="shared" si="3"/>
        <v>65434.200000000004</v>
      </c>
      <c r="M30" s="153">
        <f t="shared" si="0"/>
        <v>0.35044365179065379</v>
      </c>
      <c r="N30" s="157">
        <v>14654</v>
      </c>
      <c r="O30" s="157">
        <v>80</v>
      </c>
      <c r="P30" s="157">
        <v>2429</v>
      </c>
      <c r="Q30" s="157">
        <v>793</v>
      </c>
      <c r="R30" s="157">
        <v>70</v>
      </c>
      <c r="S30" s="157"/>
    </row>
    <row r="31" spans="2:19" ht="15.5">
      <c r="B31" s="3" t="s">
        <v>85</v>
      </c>
      <c r="C31" s="4" t="s">
        <v>547</v>
      </c>
      <c r="D31" s="4"/>
      <c r="E31" s="4">
        <v>23345</v>
      </c>
      <c r="F31" s="4">
        <v>23345</v>
      </c>
      <c r="G31" s="157">
        <v>31611</v>
      </c>
      <c r="H31" s="4">
        <v>4277</v>
      </c>
      <c r="I31" s="157">
        <v>2535</v>
      </c>
      <c r="J31" s="29">
        <f t="shared" si="1"/>
        <v>38423</v>
      </c>
      <c r="K31" s="29">
        <f t="shared" si="2"/>
        <v>54.862568715642176</v>
      </c>
      <c r="L31" s="29">
        <f t="shared" si="3"/>
        <v>91045.500000000015</v>
      </c>
      <c r="M31" s="153">
        <f t="shared" si="0"/>
        <v>0.42201975935109359</v>
      </c>
      <c r="N31" s="157">
        <v>33263</v>
      </c>
      <c r="O31" s="157">
        <v>2755</v>
      </c>
      <c r="P31" s="157">
        <v>2405</v>
      </c>
      <c r="Q31" s="157">
        <v>750</v>
      </c>
      <c r="R31" s="157">
        <v>350</v>
      </c>
      <c r="S31" s="157">
        <v>4000</v>
      </c>
    </row>
    <row r="32" spans="2:19" ht="15.5">
      <c r="B32" s="3" t="s">
        <v>86</v>
      </c>
      <c r="C32" s="4" t="s">
        <v>547</v>
      </c>
      <c r="D32" s="4"/>
      <c r="E32" s="4">
        <v>26594</v>
      </c>
      <c r="F32" s="4">
        <v>26594</v>
      </c>
      <c r="G32" s="157">
        <v>68522</v>
      </c>
      <c r="H32" s="4">
        <v>46000</v>
      </c>
      <c r="I32" s="157">
        <v>4195</v>
      </c>
      <c r="J32" s="29">
        <f t="shared" si="1"/>
        <v>118717</v>
      </c>
      <c r="K32" s="29">
        <f t="shared" si="2"/>
        <v>148.80173472713145</v>
      </c>
      <c r="L32" s="29">
        <f t="shared" si="3"/>
        <v>103716.6</v>
      </c>
      <c r="M32" s="153">
        <v>1</v>
      </c>
      <c r="N32" s="157">
        <v>12840</v>
      </c>
      <c r="O32" s="157">
        <v>1217</v>
      </c>
      <c r="P32" s="157">
        <v>4351</v>
      </c>
      <c r="Q32" s="157">
        <v>750</v>
      </c>
      <c r="R32" s="157">
        <v>110</v>
      </c>
      <c r="S32" s="157">
        <v>850</v>
      </c>
    </row>
    <row r="33" spans="2:19" ht="15.5">
      <c r="B33" s="3" t="s">
        <v>87</v>
      </c>
      <c r="C33" s="4" t="s">
        <v>547</v>
      </c>
      <c r="D33" s="4"/>
      <c r="E33" s="4">
        <v>9092</v>
      </c>
      <c r="F33" s="4">
        <v>9092</v>
      </c>
      <c r="G33" s="157">
        <v>1104</v>
      </c>
      <c r="H33" s="4">
        <v>1200</v>
      </c>
      <c r="I33" s="157">
        <v>15</v>
      </c>
      <c r="J33" s="29">
        <f t="shared" si="1"/>
        <v>2319</v>
      </c>
      <c r="K33" s="29">
        <f t="shared" si="2"/>
        <v>8.5019797624285083</v>
      </c>
      <c r="L33" s="29">
        <f t="shared" si="3"/>
        <v>35458.800000000003</v>
      </c>
      <c r="M33" s="153">
        <f t="shared" si="0"/>
        <v>6.5399844326373135E-2</v>
      </c>
      <c r="N33" s="157">
        <v>2680</v>
      </c>
      <c r="O33" s="157">
        <v>207.17000000000002</v>
      </c>
      <c r="P33" s="157">
        <v>132</v>
      </c>
      <c r="Q33" s="157">
        <v>242</v>
      </c>
      <c r="R33" s="157"/>
      <c r="S33" s="157"/>
    </row>
    <row r="34" spans="2:19" ht="15.5">
      <c r="B34" s="3" t="s">
        <v>88</v>
      </c>
      <c r="C34" s="4" t="s">
        <v>547</v>
      </c>
      <c r="D34" s="4"/>
      <c r="E34" s="4">
        <v>42531</v>
      </c>
      <c r="F34" s="4">
        <v>42531</v>
      </c>
      <c r="G34" s="157">
        <v>73917</v>
      </c>
      <c r="H34" s="4">
        <v>31272</v>
      </c>
      <c r="I34" s="157">
        <v>18111</v>
      </c>
      <c r="J34" s="29">
        <f t="shared" si="1"/>
        <v>123300</v>
      </c>
      <c r="K34" s="29">
        <f t="shared" si="2"/>
        <v>96.635395358679546</v>
      </c>
      <c r="L34" s="29">
        <f t="shared" si="3"/>
        <v>165870.90000000002</v>
      </c>
      <c r="M34" s="153">
        <f t="shared" si="0"/>
        <v>0.74334919506676567</v>
      </c>
      <c r="N34" s="157">
        <v>69982</v>
      </c>
      <c r="O34" s="157">
        <v>184</v>
      </c>
      <c r="P34" s="157">
        <v>11827</v>
      </c>
      <c r="Q34" s="157">
        <v>950</v>
      </c>
      <c r="R34" s="157">
        <v>105</v>
      </c>
      <c r="S34" s="157"/>
    </row>
    <row r="35" spans="2:19" ht="15.5">
      <c r="B35" s="3" t="s">
        <v>89</v>
      </c>
      <c r="C35" s="4" t="s">
        <v>547</v>
      </c>
      <c r="D35" s="4"/>
      <c r="E35" s="4">
        <v>17108</v>
      </c>
      <c r="F35" s="4">
        <v>17108</v>
      </c>
      <c r="G35" s="157">
        <v>36315</v>
      </c>
      <c r="H35" s="4">
        <v>23860</v>
      </c>
      <c r="I35" s="157">
        <v>20335</v>
      </c>
      <c r="J35" s="29">
        <f t="shared" si="1"/>
        <v>80510</v>
      </c>
      <c r="K35" s="29">
        <f t="shared" si="2"/>
        <v>156.86618346192816</v>
      </c>
      <c r="L35" s="29">
        <f t="shared" si="3"/>
        <v>66721.200000000012</v>
      </c>
      <c r="M35" s="153">
        <v>1</v>
      </c>
      <c r="N35" s="157">
        <v>8400</v>
      </c>
      <c r="O35" s="157">
        <v>4652</v>
      </c>
      <c r="P35" s="157">
        <v>38350</v>
      </c>
      <c r="Q35" s="157">
        <v>760</v>
      </c>
      <c r="R35" s="157">
        <v>1500</v>
      </c>
      <c r="S35" s="157"/>
    </row>
    <row r="36" spans="2:19" ht="15.5">
      <c r="B36" s="3" t="s">
        <v>91</v>
      </c>
      <c r="C36" s="4" t="s">
        <v>547</v>
      </c>
      <c r="D36" s="4"/>
      <c r="E36" s="4">
        <v>18248</v>
      </c>
      <c r="F36" s="4">
        <v>18248</v>
      </c>
      <c r="G36" s="157">
        <v>106747.29225</v>
      </c>
      <c r="H36" s="4">
        <v>11870</v>
      </c>
      <c r="I36" s="157">
        <v>44797</v>
      </c>
      <c r="J36" s="29">
        <f t="shared" si="1"/>
        <v>163414.29225</v>
      </c>
      <c r="K36" s="29">
        <f t="shared" si="2"/>
        <v>298.50630617053923</v>
      </c>
      <c r="L36" s="29">
        <f t="shared" si="3"/>
        <v>71167.200000000012</v>
      </c>
      <c r="M36" s="153">
        <v>1</v>
      </c>
      <c r="N36" s="157">
        <v>102283.8</v>
      </c>
      <c r="O36" s="157">
        <v>563</v>
      </c>
      <c r="P36" s="157">
        <v>60567</v>
      </c>
      <c r="Q36" s="157">
        <v>551</v>
      </c>
      <c r="R36" s="157">
        <v>200</v>
      </c>
      <c r="S36" s="157"/>
    </row>
    <row r="37" spans="2:19" ht="15.5">
      <c r="B37" s="3" t="s">
        <v>92</v>
      </c>
      <c r="C37" s="4" t="s">
        <v>547</v>
      </c>
      <c r="D37" s="4"/>
      <c r="E37" s="4">
        <v>23578</v>
      </c>
      <c r="F37" s="4">
        <v>23578</v>
      </c>
      <c r="G37" s="157">
        <v>106902</v>
      </c>
      <c r="H37" s="4">
        <v>21659</v>
      </c>
      <c r="I37" s="157">
        <v>65686</v>
      </c>
      <c r="J37" s="29">
        <f t="shared" si="1"/>
        <v>194247</v>
      </c>
      <c r="K37" s="29">
        <f t="shared" si="2"/>
        <v>274.61616761387734</v>
      </c>
      <c r="L37" s="29">
        <f t="shared" si="3"/>
        <v>91954.200000000012</v>
      </c>
      <c r="M37" s="153">
        <v>1</v>
      </c>
      <c r="N37" s="157">
        <v>99469</v>
      </c>
      <c r="O37" s="157">
        <v>596</v>
      </c>
      <c r="P37" s="157">
        <v>41826</v>
      </c>
      <c r="Q37" s="157">
        <v>2384</v>
      </c>
      <c r="R37" s="157">
        <v>400</v>
      </c>
      <c r="S37" s="157"/>
    </row>
    <row r="38" spans="2:19" ht="15.5">
      <c r="B38" s="4"/>
      <c r="C38" s="4"/>
      <c r="D38" s="4"/>
      <c r="E38" s="154">
        <f>SUM(E5:E37)</f>
        <v>937803</v>
      </c>
      <c r="F38" s="154">
        <f>SUM(F5:F37)</f>
        <v>937803</v>
      </c>
      <c r="G38" s="154">
        <f t="shared" ref="G38:I38" si="4">SUM(G5:G37)</f>
        <v>1486791.7439166666</v>
      </c>
      <c r="H38" s="154">
        <f t="shared" si="4"/>
        <v>647715.10000000009</v>
      </c>
      <c r="I38" s="154">
        <f t="shared" si="4"/>
        <v>566275.7666666666</v>
      </c>
      <c r="J38" s="154">
        <f t="shared" ref="J38:L38" si="5">SUM(J5:J37)</f>
        <v>2700782.6105833333</v>
      </c>
      <c r="K38" s="159">
        <f>AVERAGE(K5:K37)</f>
        <v>107.81627850043519</v>
      </c>
      <c r="L38" s="154">
        <f t="shared" si="5"/>
        <v>3657431.7000000007</v>
      </c>
      <c r="M38" s="149">
        <f>J38/L38</f>
        <v>0.73843692298706021</v>
      </c>
      <c r="N38" s="154">
        <f>SUM(N5:N37)</f>
        <v>1236979.8700000001</v>
      </c>
      <c r="O38" s="154">
        <f t="shared" ref="O38:S38" si="6">SUM(O5:O37)</f>
        <v>82119.189999999988</v>
      </c>
      <c r="P38" s="154">
        <f t="shared" si="6"/>
        <v>634891.42999999993</v>
      </c>
      <c r="Q38" s="154">
        <f t="shared" si="6"/>
        <v>59875.148007466669</v>
      </c>
      <c r="R38" s="154">
        <f t="shared" si="6"/>
        <v>11632.1</v>
      </c>
      <c r="S38" s="154">
        <f t="shared" si="6"/>
        <v>42178.2</v>
      </c>
    </row>
    <row r="39" spans="2:19">
      <c r="N39">
        <f>N38/1000</f>
        <v>1236.9798700000001</v>
      </c>
      <c r="O39">
        <f>O38/1000</f>
        <v>82.119189999999989</v>
      </c>
      <c r="P39">
        <f>P38/1000</f>
        <v>634.8914299999999</v>
      </c>
    </row>
    <row r="40" spans="2:19">
      <c r="N40" s="150">
        <f>N38+O38+P38</f>
        <v>1953990.49</v>
      </c>
      <c r="O40" s="143"/>
    </row>
    <row r="41" spans="2:19">
      <c r="N41" s="143"/>
      <c r="O41" s="143"/>
      <c r="P41" s="143"/>
    </row>
    <row r="42" spans="2:19" ht="92.5">
      <c r="C42" s="144" t="s">
        <v>558</v>
      </c>
      <c r="D42" s="144" t="s">
        <v>559</v>
      </c>
      <c r="G42" s="144" t="s">
        <v>560</v>
      </c>
      <c r="H42" s="144" t="s">
        <v>561</v>
      </c>
      <c r="I42" s="144" t="s">
        <v>562</v>
      </c>
      <c r="J42" s="145"/>
      <c r="K42" s="144" t="s">
        <v>563</v>
      </c>
      <c r="L42" s="144" t="s">
        <v>564</v>
      </c>
      <c r="M42" s="146"/>
      <c r="N42" s="144" t="s">
        <v>565</v>
      </c>
      <c r="O42" s="144" t="s">
        <v>566</v>
      </c>
      <c r="P42" s="144" t="s">
        <v>567</v>
      </c>
    </row>
    <row r="43" spans="2:19" ht="15.5">
      <c r="C43" s="147">
        <f>J38/1000</f>
        <v>2700.7826105833333</v>
      </c>
      <c r="D43" s="147">
        <f>L38/1000</f>
        <v>3657.4317000000005</v>
      </c>
      <c r="F43" s="136"/>
      <c r="G43" s="148">
        <f>G38/$J38</f>
        <v>0.55050404208413473</v>
      </c>
      <c r="H43" s="148">
        <f t="shared" ref="H43:I43" si="7">H38/$J38</f>
        <v>0.2398249668306707</v>
      </c>
      <c r="I43" s="148">
        <f t="shared" si="7"/>
        <v>0.20967099108519457</v>
      </c>
      <c r="K43" s="149">
        <f>1-L43</f>
        <v>0.26156307701293979</v>
      </c>
      <c r="L43" s="149">
        <f>M38</f>
        <v>0.73843692298706021</v>
      </c>
      <c r="N43" s="244">
        <f>N38/N40</f>
        <v>0.63305316803256295</v>
      </c>
      <c r="O43" s="244">
        <f>O38/N40</f>
        <v>4.2026402083461513E-2</v>
      </c>
      <c r="P43" s="244">
        <f>P38/N40</f>
        <v>0.32492042988397551</v>
      </c>
    </row>
    <row r="44" spans="2:19">
      <c r="G44" s="150"/>
      <c r="H44" s="150"/>
      <c r="I44" s="150"/>
    </row>
    <row r="46" spans="2:19">
      <c r="F46" s="143"/>
      <c r="K46" s="143"/>
      <c r="O46" s="150"/>
    </row>
    <row r="47" spans="2:19">
      <c r="G47" s="150"/>
      <c r="H47" s="150"/>
      <c r="I47" s="150"/>
    </row>
  </sheetData>
  <autoFilter ref="B4:S38" xr:uid="{00000000-0009-0000-0000-000003000000}"/>
  <conditionalFormatting sqref="K5:K37">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22"/>
  <sheetViews>
    <sheetView tabSelected="1" zoomScale="85" zoomScaleNormal="85" workbookViewId="0">
      <pane ySplit="4" topLeftCell="A114" activePane="bottomLeft" state="frozen"/>
      <selection activeCell="N7" sqref="N7"/>
      <selection pane="bottomLeft" sqref="A1:I1"/>
    </sheetView>
  </sheetViews>
  <sheetFormatPr defaultColWidth="9.1796875" defaultRowHeight="15.5"/>
  <cols>
    <col min="1" max="1" width="17.54296875" style="130" customWidth="1"/>
    <col min="2" max="2" width="16.26953125" style="8" customWidth="1"/>
    <col min="3" max="3" width="28.7265625" style="243" customWidth="1"/>
    <col min="4" max="4" width="23.1796875" style="8" customWidth="1"/>
    <col min="5" max="5" width="24.54296875" style="166" customWidth="1"/>
    <col min="6" max="6" width="12.26953125" style="165" customWidth="1"/>
    <col min="7" max="7" width="21.453125" style="9" customWidth="1"/>
    <col min="8" max="8" width="18.7265625" style="10" customWidth="1"/>
    <col min="9" max="9" width="29" style="10" customWidth="1"/>
    <col min="10" max="10" width="18.453125" style="186" customWidth="1"/>
    <col min="11" max="11" width="12.1796875" style="166" customWidth="1"/>
    <col min="12" max="12" width="12.81640625" style="166" customWidth="1"/>
    <col min="13" max="14" width="13.1796875" style="8" customWidth="1"/>
    <col min="15" max="15" width="33.54296875" style="9" customWidth="1"/>
    <col min="16" max="16" width="19.1796875" style="166" customWidth="1"/>
    <col min="17" max="17" width="18.1796875" style="8" customWidth="1"/>
    <col min="18" max="18" width="18.453125" style="8" customWidth="1"/>
    <col min="19" max="19" width="19.453125" style="8" customWidth="1"/>
    <col min="20" max="20" width="24.26953125" style="8" customWidth="1"/>
    <col min="21" max="21" width="23.54296875" style="8" customWidth="1"/>
    <col min="22" max="22" width="24.453125" style="209" customWidth="1"/>
    <col min="23" max="23" width="17.54296875" style="8" customWidth="1"/>
    <col min="24" max="24" width="21.1796875" style="8" customWidth="1"/>
    <col min="25" max="25" width="25.7265625" style="186" customWidth="1"/>
    <col min="26" max="26" width="13.1796875" style="9" customWidth="1"/>
    <col min="27" max="27" width="45.7265625" style="186" customWidth="1"/>
    <col min="28" max="28" width="21" style="166" customWidth="1"/>
    <col min="29" max="29" width="21.453125" style="166" customWidth="1"/>
    <col min="30" max="30" width="39.1796875" style="166" bestFit="1" customWidth="1"/>
    <col min="31" max="31" width="36.453125" style="166" bestFit="1" customWidth="1"/>
    <col min="32" max="32" width="80.7265625" style="186" bestFit="1" customWidth="1"/>
    <col min="33" max="33" width="40.1796875" style="166" bestFit="1" customWidth="1"/>
    <col min="34" max="36" width="17.1796875" style="165" customWidth="1"/>
    <col min="37" max="39" width="17.1796875" style="166" customWidth="1"/>
    <col min="40" max="40" width="42.453125" style="186" customWidth="1"/>
    <col min="41" max="41" width="27.81640625" style="165" customWidth="1"/>
    <col min="42" max="42" width="18.26953125" style="165" customWidth="1"/>
    <col min="43" max="43" width="24.1796875" style="166" customWidth="1"/>
    <col min="44" max="44" width="24.1796875" style="8" customWidth="1"/>
    <col min="45" max="45" width="116" style="186" customWidth="1"/>
    <col min="46" max="16384" width="9.1796875" style="9"/>
  </cols>
  <sheetData>
    <row r="1" spans="1:45" ht="22.5" customHeight="1">
      <c r="A1" s="245" t="s">
        <v>124</v>
      </c>
      <c r="B1" s="245"/>
      <c r="C1" s="245"/>
      <c r="D1" s="245"/>
      <c r="E1" s="245"/>
      <c r="F1" s="245"/>
      <c r="G1" s="245"/>
      <c r="H1" s="245"/>
      <c r="I1" s="246"/>
      <c r="J1" s="4"/>
      <c r="K1" s="44"/>
      <c r="L1" s="44"/>
      <c r="M1" s="7"/>
      <c r="N1" s="7"/>
      <c r="O1" s="3"/>
      <c r="P1" s="44"/>
      <c r="Q1" s="7"/>
      <c r="R1" s="7"/>
      <c r="S1" s="7"/>
      <c r="T1" s="7"/>
      <c r="U1" s="7"/>
      <c r="V1" s="77"/>
      <c r="W1" s="7"/>
      <c r="X1" s="7"/>
      <c r="Y1" s="4"/>
      <c r="Z1" s="3"/>
      <c r="AA1" s="4"/>
      <c r="AB1" s="44"/>
      <c r="AC1" s="44"/>
      <c r="AD1" s="44"/>
      <c r="AE1" s="44"/>
      <c r="AF1" s="4"/>
      <c r="AG1" s="44"/>
      <c r="AH1" s="45"/>
      <c r="AI1" s="45"/>
      <c r="AJ1" s="45"/>
      <c r="AK1" s="44"/>
      <c r="AL1" s="44"/>
      <c r="AM1" s="44"/>
      <c r="AN1" s="4"/>
      <c r="AO1" s="45"/>
      <c r="AP1" s="45"/>
      <c r="AQ1" s="44"/>
      <c r="AR1" s="7"/>
      <c r="AS1" s="235"/>
    </row>
    <row r="2" spans="1:45">
      <c r="A2" s="131"/>
      <c r="B2" s="7"/>
      <c r="C2" s="240"/>
      <c r="D2" s="7"/>
      <c r="E2" s="44"/>
      <c r="F2" s="44"/>
      <c r="G2" s="3"/>
      <c r="H2" s="3"/>
      <c r="I2" s="3"/>
      <c r="J2" s="4"/>
      <c r="K2" s="44"/>
      <c r="L2" s="44"/>
      <c r="M2" s="7"/>
      <c r="N2" s="7"/>
      <c r="O2" s="3"/>
      <c r="P2" s="44"/>
      <c r="Q2" s="44"/>
      <c r="R2" s="44"/>
      <c r="S2" s="44"/>
      <c r="T2" s="44"/>
      <c r="U2" s="44"/>
      <c r="V2" s="4"/>
      <c r="W2" s="44"/>
      <c r="X2" s="44"/>
      <c r="Y2" s="4"/>
      <c r="Z2" s="3"/>
      <c r="AA2" s="4"/>
      <c r="AB2" s="44"/>
      <c r="AC2" s="44"/>
      <c r="AD2" s="44"/>
      <c r="AE2" s="44"/>
      <c r="AF2" s="4"/>
      <c r="AG2" s="44"/>
      <c r="AH2" s="44"/>
      <c r="AI2" s="44"/>
      <c r="AJ2" s="44"/>
      <c r="AK2" s="44"/>
      <c r="AL2" s="44"/>
      <c r="AM2" s="44"/>
      <c r="AN2" s="4"/>
      <c r="AO2" s="44"/>
      <c r="AP2" s="44"/>
      <c r="AQ2" s="44"/>
      <c r="AR2" s="44"/>
      <c r="AS2" s="4"/>
    </row>
    <row r="3" spans="1:45" s="11" customFormat="1" ht="27" customHeight="1">
      <c r="A3" s="252" t="s">
        <v>19</v>
      </c>
      <c r="B3" s="253" t="s">
        <v>103</v>
      </c>
      <c r="C3" s="253"/>
      <c r="D3" s="253"/>
      <c r="E3" s="254"/>
      <c r="F3" s="254"/>
      <c r="G3" s="253"/>
      <c r="H3" s="253"/>
      <c r="I3" s="253"/>
      <c r="J3" s="255" t="s">
        <v>104</v>
      </c>
      <c r="K3" s="256"/>
      <c r="L3" s="255"/>
      <c r="M3" s="256"/>
      <c r="N3" s="256"/>
      <c r="O3" s="257" t="s">
        <v>105</v>
      </c>
      <c r="P3" s="257"/>
      <c r="Q3" s="257"/>
      <c r="R3" s="258" t="s">
        <v>37</v>
      </c>
      <c r="S3" s="258"/>
      <c r="T3" s="258"/>
      <c r="U3" s="258"/>
      <c r="V3" s="251" t="s">
        <v>33</v>
      </c>
      <c r="W3" s="251"/>
      <c r="X3" s="251"/>
      <c r="Y3" s="214" t="s">
        <v>29</v>
      </c>
      <c r="Z3" s="13"/>
      <c r="AA3" s="214"/>
      <c r="AB3" s="198"/>
      <c r="AC3" s="198"/>
      <c r="AD3" s="225" t="s">
        <v>28</v>
      </c>
      <c r="AE3" s="226" t="s">
        <v>31</v>
      </c>
      <c r="AF3" s="227"/>
      <c r="AG3" s="226"/>
      <c r="AH3" s="248" t="s">
        <v>45</v>
      </c>
      <c r="AI3" s="248"/>
      <c r="AJ3" s="248"/>
      <c r="AK3" s="248"/>
      <c r="AL3" s="248"/>
      <c r="AM3" s="248"/>
      <c r="AN3" s="249"/>
      <c r="AO3" s="250" t="s">
        <v>120</v>
      </c>
      <c r="AP3" s="250"/>
      <c r="AQ3" s="250"/>
      <c r="AR3" s="250"/>
      <c r="AS3" s="236"/>
    </row>
    <row r="4" spans="1:45" s="27" customFormat="1" ht="105.75" customHeight="1">
      <c r="A4" s="252"/>
      <c r="B4" s="17" t="s">
        <v>1</v>
      </c>
      <c r="C4" s="161" t="s">
        <v>107</v>
      </c>
      <c r="D4" s="17" t="s">
        <v>46</v>
      </c>
      <c r="E4" s="17" t="s">
        <v>108</v>
      </c>
      <c r="F4" s="18" t="s">
        <v>15</v>
      </c>
      <c r="G4" s="17" t="s">
        <v>16</v>
      </c>
      <c r="H4" s="18" t="s">
        <v>5</v>
      </c>
      <c r="I4" s="18" t="s">
        <v>114</v>
      </c>
      <c r="J4" s="137" t="s">
        <v>3</v>
      </c>
      <c r="K4" s="19" t="s">
        <v>4</v>
      </c>
      <c r="L4" s="19" t="s">
        <v>102</v>
      </c>
      <c r="M4" s="19" t="s">
        <v>6</v>
      </c>
      <c r="N4" s="19" t="s">
        <v>7</v>
      </c>
      <c r="O4" s="201" t="s">
        <v>10</v>
      </c>
      <c r="P4" s="20" t="s">
        <v>12</v>
      </c>
      <c r="Q4" s="20" t="s">
        <v>13</v>
      </c>
      <c r="R4" s="21" t="s">
        <v>11</v>
      </c>
      <c r="S4" s="21" t="s">
        <v>14</v>
      </c>
      <c r="T4" s="21" t="s">
        <v>101</v>
      </c>
      <c r="U4" s="21" t="s">
        <v>93</v>
      </c>
      <c r="V4" s="213" t="s">
        <v>34</v>
      </c>
      <c r="W4" s="22" t="s">
        <v>35</v>
      </c>
      <c r="X4" s="22" t="s">
        <v>47</v>
      </c>
      <c r="Y4" s="137" t="s">
        <v>20</v>
      </c>
      <c r="Z4" s="19" t="s">
        <v>122</v>
      </c>
      <c r="AA4" s="137" t="s">
        <v>30</v>
      </c>
      <c r="AB4" s="19" t="s">
        <v>118</v>
      </c>
      <c r="AC4" s="19" t="s">
        <v>119</v>
      </c>
      <c r="AD4" s="17" t="s">
        <v>115</v>
      </c>
      <c r="AE4" s="23" t="s">
        <v>32</v>
      </c>
      <c r="AF4" s="228" t="s">
        <v>44</v>
      </c>
      <c r="AG4" s="23" t="s">
        <v>121</v>
      </c>
      <c r="AH4" s="24" t="s">
        <v>110</v>
      </c>
      <c r="AI4" s="24" t="s">
        <v>111</v>
      </c>
      <c r="AJ4" s="24" t="s">
        <v>112</v>
      </c>
      <c r="AK4" s="25" t="s">
        <v>94</v>
      </c>
      <c r="AL4" s="25" t="s">
        <v>95</v>
      </c>
      <c r="AM4" s="25" t="s">
        <v>96</v>
      </c>
      <c r="AN4" s="230" t="s">
        <v>123</v>
      </c>
      <c r="AO4" s="26" t="s">
        <v>98</v>
      </c>
      <c r="AP4" s="26" t="s">
        <v>116</v>
      </c>
      <c r="AQ4" s="26" t="s">
        <v>97</v>
      </c>
      <c r="AR4" s="26" t="s">
        <v>99</v>
      </c>
      <c r="AS4" s="236" t="s">
        <v>100</v>
      </c>
    </row>
    <row r="5" spans="1:45" ht="46.5">
      <c r="A5" s="132">
        <v>45261</v>
      </c>
      <c r="B5" s="7" t="s">
        <v>126</v>
      </c>
      <c r="C5" s="33" t="s">
        <v>0</v>
      </c>
      <c r="D5" s="7" t="s">
        <v>42</v>
      </c>
      <c r="E5" s="7">
        <v>22</v>
      </c>
      <c r="F5" s="29">
        <v>200</v>
      </c>
      <c r="G5" s="6" t="s">
        <v>127</v>
      </c>
      <c r="H5" s="30" t="s">
        <v>128</v>
      </c>
      <c r="I5" s="31" t="s">
        <v>129</v>
      </c>
      <c r="J5" s="77" t="s">
        <v>86</v>
      </c>
      <c r="K5" s="7" t="s">
        <v>130</v>
      </c>
      <c r="L5" s="32" t="s">
        <v>131</v>
      </c>
      <c r="M5" s="6">
        <v>20.5825</v>
      </c>
      <c r="N5" s="6">
        <v>92.143500000000003</v>
      </c>
      <c r="O5" s="6" t="s">
        <v>132</v>
      </c>
      <c r="P5" s="29">
        <v>4500</v>
      </c>
      <c r="Q5" s="7">
        <v>24248</v>
      </c>
      <c r="R5" s="7">
        <v>5500</v>
      </c>
      <c r="S5" s="7">
        <v>24500</v>
      </c>
      <c r="T5" s="7" t="s">
        <v>42</v>
      </c>
      <c r="U5" s="7">
        <v>150</v>
      </c>
      <c r="V5" s="77" t="s">
        <v>113</v>
      </c>
      <c r="W5" s="7">
        <v>6</v>
      </c>
      <c r="X5" s="7" t="s">
        <v>42</v>
      </c>
      <c r="Y5" s="190" t="s">
        <v>27</v>
      </c>
      <c r="Z5" s="32" t="s">
        <v>133</v>
      </c>
      <c r="AA5" s="79" t="s">
        <v>134</v>
      </c>
      <c r="AB5" s="44">
        <v>800</v>
      </c>
      <c r="AC5" s="7">
        <v>120</v>
      </c>
      <c r="AD5" s="7" t="s">
        <v>42</v>
      </c>
      <c r="AE5" s="7" t="s">
        <v>42</v>
      </c>
      <c r="AF5" s="77"/>
      <c r="AG5" s="7">
        <v>950</v>
      </c>
      <c r="AH5" s="29">
        <v>60000</v>
      </c>
      <c r="AI5" s="29">
        <v>15000</v>
      </c>
      <c r="AJ5" s="29">
        <v>2000</v>
      </c>
      <c r="AK5" s="7">
        <v>12000</v>
      </c>
      <c r="AL5" s="7">
        <v>650</v>
      </c>
      <c r="AM5" s="7">
        <v>950</v>
      </c>
      <c r="AN5" s="77" t="s">
        <v>135</v>
      </c>
      <c r="AO5" s="29">
        <v>700</v>
      </c>
      <c r="AP5" s="29" t="s">
        <v>42</v>
      </c>
      <c r="AQ5" s="7">
        <v>90</v>
      </c>
      <c r="AR5" s="7">
        <v>650</v>
      </c>
      <c r="AS5" s="77"/>
    </row>
    <row r="6" spans="1:45" ht="46.5">
      <c r="A6" s="132">
        <v>45261</v>
      </c>
      <c r="B6" s="7" t="s">
        <v>126</v>
      </c>
      <c r="C6" s="33" t="s">
        <v>0</v>
      </c>
      <c r="D6" s="7" t="s">
        <v>42</v>
      </c>
      <c r="E6" s="7">
        <v>7</v>
      </c>
      <c r="F6" s="29">
        <v>800</v>
      </c>
      <c r="G6" s="6" t="s">
        <v>136</v>
      </c>
      <c r="H6" s="34">
        <v>1833834450</v>
      </c>
      <c r="I6" s="31" t="s">
        <v>137</v>
      </c>
      <c r="J6" s="77" t="s">
        <v>89</v>
      </c>
      <c r="K6" s="7" t="s">
        <v>138</v>
      </c>
      <c r="L6" s="32" t="s">
        <v>139</v>
      </c>
      <c r="M6" s="6">
        <v>20.939976999999999</v>
      </c>
      <c r="N6" s="6">
        <v>92.262400999999997</v>
      </c>
      <c r="O6" s="6" t="s">
        <v>140</v>
      </c>
      <c r="P6" s="7">
        <v>2000</v>
      </c>
      <c r="Q6" s="7">
        <v>10000</v>
      </c>
      <c r="R6" s="7">
        <v>2200</v>
      </c>
      <c r="S6" s="7">
        <v>12000</v>
      </c>
      <c r="T6" s="7" t="s">
        <v>43</v>
      </c>
      <c r="U6" s="7">
        <v>1445</v>
      </c>
      <c r="V6" s="77" t="s">
        <v>113</v>
      </c>
      <c r="W6" s="7">
        <v>5</v>
      </c>
      <c r="X6" s="7" t="s">
        <v>43</v>
      </c>
      <c r="Y6" s="77" t="s">
        <v>22</v>
      </c>
      <c r="Z6" s="7"/>
      <c r="AA6" s="77"/>
      <c r="AB6" s="44"/>
      <c r="AC6" s="7">
        <v>350</v>
      </c>
      <c r="AD6" s="7" t="s">
        <v>42</v>
      </c>
      <c r="AE6" s="7" t="s">
        <v>42</v>
      </c>
      <c r="AF6" s="77"/>
      <c r="AG6" s="7">
        <v>6000</v>
      </c>
      <c r="AH6" s="29">
        <v>22000</v>
      </c>
      <c r="AI6" s="29">
        <v>12000</v>
      </c>
      <c r="AJ6" s="29">
        <v>5000</v>
      </c>
      <c r="AK6" s="7">
        <v>2300</v>
      </c>
      <c r="AL6" s="7">
        <v>220</v>
      </c>
      <c r="AM6" s="7">
        <v>5000</v>
      </c>
      <c r="AN6" s="77" t="s">
        <v>135</v>
      </c>
      <c r="AO6" s="29">
        <v>250</v>
      </c>
      <c r="AP6" s="29" t="s">
        <v>43</v>
      </c>
      <c r="AQ6" s="7">
        <v>50</v>
      </c>
      <c r="AR6" s="7"/>
      <c r="AS6" s="77"/>
    </row>
    <row r="7" spans="1:45" ht="31">
      <c r="A7" s="132">
        <v>45261</v>
      </c>
      <c r="B7" s="7" t="s">
        <v>141</v>
      </c>
      <c r="C7" s="33" t="s">
        <v>17</v>
      </c>
      <c r="D7" s="7" t="s">
        <v>42</v>
      </c>
      <c r="E7" s="7">
        <v>17</v>
      </c>
      <c r="F7" s="29">
        <v>131</v>
      </c>
      <c r="G7" s="6" t="s">
        <v>142</v>
      </c>
      <c r="H7" s="81">
        <v>1812369462</v>
      </c>
      <c r="I7" s="82" t="s">
        <v>143</v>
      </c>
      <c r="J7" s="77" t="s">
        <v>72</v>
      </c>
      <c r="K7" s="7" t="s">
        <v>130</v>
      </c>
      <c r="L7" s="7" t="s">
        <v>144</v>
      </c>
      <c r="M7" s="188">
        <v>21.185782970000002</v>
      </c>
      <c r="N7" s="188">
        <v>92.157150250000001</v>
      </c>
      <c r="O7" s="33" t="s">
        <v>145</v>
      </c>
      <c r="P7" s="32">
        <v>2066</v>
      </c>
      <c r="Q7" s="7">
        <v>10371</v>
      </c>
      <c r="R7" s="32">
        <v>1000</v>
      </c>
      <c r="S7" s="32">
        <v>5000</v>
      </c>
      <c r="T7" s="7" t="s">
        <v>43</v>
      </c>
      <c r="U7" s="7"/>
      <c r="V7" s="77" t="s">
        <v>38</v>
      </c>
      <c r="W7" s="7">
        <v>7</v>
      </c>
      <c r="X7" s="7" t="s">
        <v>42</v>
      </c>
      <c r="Y7" s="77" t="s">
        <v>23</v>
      </c>
      <c r="Z7" s="7" t="s">
        <v>109</v>
      </c>
      <c r="AA7" s="79" t="s">
        <v>146</v>
      </c>
      <c r="AB7" s="44">
        <v>255</v>
      </c>
      <c r="AC7" s="7"/>
      <c r="AD7" s="7" t="s">
        <v>43</v>
      </c>
      <c r="AE7" s="7" t="s">
        <v>43</v>
      </c>
      <c r="AF7" s="79" t="s">
        <v>147</v>
      </c>
      <c r="AG7" s="7">
        <v>3560</v>
      </c>
      <c r="AH7" s="29">
        <v>8491</v>
      </c>
      <c r="AI7" s="29">
        <v>8700</v>
      </c>
      <c r="AJ7" s="29">
        <v>1600</v>
      </c>
      <c r="AK7" s="7">
        <v>6865</v>
      </c>
      <c r="AL7" s="7">
        <v>5</v>
      </c>
      <c r="AM7" s="7">
        <v>1040</v>
      </c>
      <c r="AN7" s="79" t="s">
        <v>148</v>
      </c>
      <c r="AO7" s="29">
        <v>218</v>
      </c>
      <c r="AP7" s="29" t="s">
        <v>42</v>
      </c>
      <c r="AQ7" s="7">
        <v>5</v>
      </c>
      <c r="AR7" s="7"/>
      <c r="AS7" s="4"/>
    </row>
    <row r="8" spans="1:45" ht="31">
      <c r="A8" s="132">
        <v>45261</v>
      </c>
      <c r="B8" s="7" t="s">
        <v>141</v>
      </c>
      <c r="C8" s="33" t="s">
        <v>17</v>
      </c>
      <c r="D8" s="7" t="s">
        <v>42</v>
      </c>
      <c r="E8" s="7">
        <v>17</v>
      </c>
      <c r="F8" s="29">
        <v>179</v>
      </c>
      <c r="G8" s="6" t="s">
        <v>142</v>
      </c>
      <c r="H8" s="53">
        <v>1812369462</v>
      </c>
      <c r="I8" s="82" t="s">
        <v>143</v>
      </c>
      <c r="J8" s="77" t="s">
        <v>72</v>
      </c>
      <c r="K8" s="7" t="s">
        <v>149</v>
      </c>
      <c r="L8" s="7" t="s">
        <v>150</v>
      </c>
      <c r="M8" s="188">
        <v>21.182828000000001</v>
      </c>
      <c r="N8" s="188">
        <v>92.155303000000004</v>
      </c>
      <c r="O8" s="33" t="s">
        <v>151</v>
      </c>
      <c r="P8" s="7">
        <v>2061</v>
      </c>
      <c r="Q8" s="7">
        <v>10642</v>
      </c>
      <c r="R8" s="7">
        <v>2440</v>
      </c>
      <c r="S8" s="7">
        <v>12200</v>
      </c>
      <c r="T8" s="7" t="s">
        <v>43</v>
      </c>
      <c r="U8" s="7"/>
      <c r="V8" s="77" t="s">
        <v>38</v>
      </c>
      <c r="W8" s="7">
        <v>7</v>
      </c>
      <c r="X8" s="7" t="s">
        <v>42</v>
      </c>
      <c r="Y8" s="77" t="s">
        <v>26</v>
      </c>
      <c r="Z8" s="7" t="s">
        <v>109</v>
      </c>
      <c r="AA8" s="79" t="s">
        <v>146</v>
      </c>
      <c r="AB8" s="44">
        <v>730</v>
      </c>
      <c r="AC8" s="7">
        <v>245</v>
      </c>
      <c r="AD8" s="7" t="s">
        <v>43</v>
      </c>
      <c r="AE8" s="7" t="s">
        <v>43</v>
      </c>
      <c r="AF8" s="79" t="s">
        <v>147</v>
      </c>
      <c r="AG8" s="7">
        <v>15870</v>
      </c>
      <c r="AH8" s="29">
        <v>10654</v>
      </c>
      <c r="AI8" s="29">
        <v>12065</v>
      </c>
      <c r="AJ8" s="29">
        <v>3100</v>
      </c>
      <c r="AK8" s="7">
        <v>8430</v>
      </c>
      <c r="AL8" s="7">
        <v>8</v>
      </c>
      <c r="AM8" s="7">
        <v>3070</v>
      </c>
      <c r="AN8" s="79" t="s">
        <v>148</v>
      </c>
      <c r="AO8" s="29">
        <v>700</v>
      </c>
      <c r="AP8" s="29" t="s">
        <v>42</v>
      </c>
      <c r="AQ8" s="7">
        <v>8</v>
      </c>
      <c r="AR8" s="7"/>
      <c r="AS8" s="4"/>
    </row>
    <row r="9" spans="1:45" ht="31">
      <c r="A9" s="132">
        <v>45261</v>
      </c>
      <c r="B9" s="7" t="s">
        <v>141</v>
      </c>
      <c r="C9" s="33" t="s">
        <v>17</v>
      </c>
      <c r="D9" s="7" t="s">
        <v>42</v>
      </c>
      <c r="E9" s="7">
        <v>10</v>
      </c>
      <c r="F9" s="29">
        <v>59</v>
      </c>
      <c r="G9" s="6" t="s">
        <v>142</v>
      </c>
      <c r="H9" s="53">
        <v>1812369462</v>
      </c>
      <c r="I9" s="82" t="s">
        <v>143</v>
      </c>
      <c r="J9" s="77" t="s">
        <v>72</v>
      </c>
      <c r="K9" s="7" t="s">
        <v>152</v>
      </c>
      <c r="L9" s="7" t="s">
        <v>153</v>
      </c>
      <c r="M9" s="6" t="s">
        <v>154</v>
      </c>
      <c r="N9" s="6" t="s">
        <v>155</v>
      </c>
      <c r="O9" s="33" t="s">
        <v>156</v>
      </c>
      <c r="P9" s="7">
        <v>895</v>
      </c>
      <c r="Q9" s="7">
        <v>4709</v>
      </c>
      <c r="R9" s="7">
        <v>1000</v>
      </c>
      <c r="S9" s="7">
        <v>5000</v>
      </c>
      <c r="T9" s="7" t="s">
        <v>43</v>
      </c>
      <c r="U9" s="7"/>
      <c r="V9" s="77" t="s">
        <v>38</v>
      </c>
      <c r="W9" s="7">
        <v>7</v>
      </c>
      <c r="X9" s="7" t="s">
        <v>42</v>
      </c>
      <c r="Y9" s="77" t="s">
        <v>23</v>
      </c>
      <c r="Z9" s="7" t="s">
        <v>109</v>
      </c>
      <c r="AA9" s="79" t="s">
        <v>146</v>
      </c>
      <c r="AB9" s="44">
        <v>162</v>
      </c>
      <c r="AC9" s="7">
        <v>118</v>
      </c>
      <c r="AD9" s="7" t="s">
        <v>43</v>
      </c>
      <c r="AE9" s="7" t="s">
        <v>43</v>
      </c>
      <c r="AF9" s="79" t="s">
        <v>147</v>
      </c>
      <c r="AG9" s="7">
        <v>8660</v>
      </c>
      <c r="AH9" s="29">
        <v>5868</v>
      </c>
      <c r="AI9" s="29">
        <v>6240</v>
      </c>
      <c r="AJ9" s="29">
        <v>1150</v>
      </c>
      <c r="AK9" s="7">
        <v>4100</v>
      </c>
      <c r="AL9" s="7">
        <v>5</v>
      </c>
      <c r="AM9" s="7">
        <v>2580</v>
      </c>
      <c r="AN9" s="79" t="s">
        <v>148</v>
      </c>
      <c r="AO9" s="29">
        <v>159</v>
      </c>
      <c r="AP9" s="29" t="s">
        <v>43</v>
      </c>
      <c r="AQ9" s="7">
        <v>5</v>
      </c>
      <c r="AR9" s="7"/>
      <c r="AS9" s="4"/>
    </row>
    <row r="10" spans="1:45" ht="31">
      <c r="A10" s="168">
        <v>45261</v>
      </c>
      <c r="B10" s="160" t="s">
        <v>141</v>
      </c>
      <c r="C10" s="163" t="s">
        <v>17</v>
      </c>
      <c r="D10" s="160" t="s">
        <v>42</v>
      </c>
      <c r="E10" s="7">
        <v>10</v>
      </c>
      <c r="F10" s="29">
        <v>115</v>
      </c>
      <c r="G10" s="6" t="s">
        <v>142</v>
      </c>
      <c r="H10" s="53">
        <v>1812369462</v>
      </c>
      <c r="I10" s="82" t="s">
        <v>143</v>
      </c>
      <c r="J10" s="101" t="s">
        <v>72</v>
      </c>
      <c r="K10" s="160" t="s">
        <v>157</v>
      </c>
      <c r="L10" s="160" t="s">
        <v>158</v>
      </c>
      <c r="M10" s="188">
        <v>21.179202</v>
      </c>
      <c r="N10" s="188">
        <v>92.156767000000002</v>
      </c>
      <c r="O10" s="163" t="s">
        <v>159</v>
      </c>
      <c r="P10" s="160">
        <v>1298</v>
      </c>
      <c r="Q10" s="160">
        <v>6512</v>
      </c>
      <c r="R10" s="160">
        <v>2007</v>
      </c>
      <c r="S10" s="160">
        <v>10034</v>
      </c>
      <c r="T10" s="160" t="s">
        <v>43</v>
      </c>
      <c r="U10" s="160"/>
      <c r="V10" s="101" t="s">
        <v>38</v>
      </c>
      <c r="W10" s="160">
        <v>7</v>
      </c>
      <c r="X10" s="160" t="s">
        <v>42</v>
      </c>
      <c r="Y10" s="101" t="s">
        <v>23</v>
      </c>
      <c r="Z10" s="160" t="s">
        <v>109</v>
      </c>
      <c r="AA10" s="105" t="s">
        <v>146</v>
      </c>
      <c r="AB10" s="170">
        <v>265</v>
      </c>
      <c r="AC10" s="160">
        <v>33</v>
      </c>
      <c r="AD10" s="160" t="s">
        <v>43</v>
      </c>
      <c r="AE10" s="160" t="s">
        <v>43</v>
      </c>
      <c r="AF10" s="105" t="s">
        <v>147</v>
      </c>
      <c r="AG10" s="160">
        <v>6750</v>
      </c>
      <c r="AH10" s="171">
        <v>6058</v>
      </c>
      <c r="AI10" s="171">
        <v>10730</v>
      </c>
      <c r="AJ10" s="171">
        <v>3750</v>
      </c>
      <c r="AK10" s="160">
        <v>5045</v>
      </c>
      <c r="AL10" s="160">
        <v>7</v>
      </c>
      <c r="AM10" s="160">
        <v>1570</v>
      </c>
      <c r="AN10" s="105" t="s">
        <v>148</v>
      </c>
      <c r="AO10" s="171">
        <v>255</v>
      </c>
      <c r="AP10" s="171" t="s">
        <v>43</v>
      </c>
      <c r="AQ10" s="160">
        <v>7</v>
      </c>
      <c r="AR10" s="160"/>
      <c r="AS10" s="237"/>
    </row>
    <row r="11" spans="1:45" s="6" customFormat="1" ht="31">
      <c r="A11" s="132">
        <v>45261</v>
      </c>
      <c r="B11" s="32" t="s">
        <v>160</v>
      </c>
      <c r="C11" s="33" t="s">
        <v>0</v>
      </c>
      <c r="D11" s="32" t="s">
        <v>42</v>
      </c>
      <c r="E11" s="167">
        <v>8</v>
      </c>
      <c r="F11" s="35">
        <v>214</v>
      </c>
      <c r="G11" s="33" t="s">
        <v>161</v>
      </c>
      <c r="H11" s="33" t="s">
        <v>162</v>
      </c>
      <c r="I11" s="31" t="s">
        <v>163</v>
      </c>
      <c r="J11" s="79" t="s">
        <v>61</v>
      </c>
      <c r="K11" s="32" t="s">
        <v>164</v>
      </c>
      <c r="L11" s="7"/>
      <c r="M11" s="187">
        <v>21.218768000000001</v>
      </c>
      <c r="N11" s="187">
        <v>92.149969999999996</v>
      </c>
      <c r="O11" s="33" t="s">
        <v>165</v>
      </c>
      <c r="P11" s="32">
        <v>5114</v>
      </c>
      <c r="Q11" s="32">
        <v>23832</v>
      </c>
      <c r="R11" s="36">
        <v>2918.7368421052633</v>
      </c>
      <c r="S11" s="36">
        <v>14593.684210526317</v>
      </c>
      <c r="T11" s="7" t="s">
        <v>43</v>
      </c>
      <c r="U11" s="35">
        <v>214</v>
      </c>
      <c r="V11" s="79" t="s">
        <v>462</v>
      </c>
      <c r="W11" s="32">
        <v>6</v>
      </c>
      <c r="X11" s="32" t="s">
        <v>42</v>
      </c>
      <c r="Y11" s="77" t="s">
        <v>25</v>
      </c>
      <c r="Z11" s="32" t="s">
        <v>109</v>
      </c>
      <c r="AA11" s="79" t="s">
        <v>166</v>
      </c>
      <c r="AB11" s="7">
        <v>5767</v>
      </c>
      <c r="AC11" s="7"/>
      <c r="AD11" s="32" t="s">
        <v>43</v>
      </c>
      <c r="AE11" s="32" t="s">
        <v>42</v>
      </c>
      <c r="AF11" s="77"/>
      <c r="AG11" s="7">
        <v>17044</v>
      </c>
      <c r="AH11" s="29">
        <v>3423</v>
      </c>
      <c r="AI11" s="29">
        <v>12500</v>
      </c>
      <c r="AJ11" s="29">
        <v>57591</v>
      </c>
      <c r="AK11" s="7">
        <v>31299</v>
      </c>
      <c r="AL11" s="7">
        <v>23</v>
      </c>
      <c r="AM11" s="7">
        <v>17044</v>
      </c>
      <c r="AN11" s="79" t="s">
        <v>167</v>
      </c>
      <c r="AO11" s="29">
        <v>5508</v>
      </c>
      <c r="AP11" s="32" t="s">
        <v>42</v>
      </c>
      <c r="AQ11" s="7">
        <v>20</v>
      </c>
      <c r="AR11" s="32"/>
      <c r="AS11" s="77"/>
    </row>
    <row r="12" spans="1:45" ht="31">
      <c r="A12" s="172">
        <v>45261</v>
      </c>
      <c r="B12" s="173" t="s">
        <v>160</v>
      </c>
      <c r="C12" s="174" t="s">
        <v>0</v>
      </c>
      <c r="D12" s="173" t="s">
        <v>42</v>
      </c>
      <c r="E12" s="32">
        <v>12</v>
      </c>
      <c r="F12" s="37">
        <v>943</v>
      </c>
      <c r="G12" s="33" t="s">
        <v>168</v>
      </c>
      <c r="H12" s="38" t="s">
        <v>169</v>
      </c>
      <c r="I12" s="39" t="s">
        <v>170</v>
      </c>
      <c r="J12" s="108" t="s">
        <v>63</v>
      </c>
      <c r="K12" s="175" t="s">
        <v>130</v>
      </c>
      <c r="L12" s="178"/>
      <c r="M12" s="188">
        <v>21.211748249999999</v>
      </c>
      <c r="N12" s="188">
        <v>92.150155100000006</v>
      </c>
      <c r="O12" s="174" t="s">
        <v>171</v>
      </c>
      <c r="P12" s="175">
        <v>5678</v>
      </c>
      <c r="Q12" s="175">
        <v>26316</v>
      </c>
      <c r="R12" s="176">
        <v>2918.7368421052633</v>
      </c>
      <c r="S12" s="176">
        <v>14593.684210526317</v>
      </c>
      <c r="T12" s="175" t="s">
        <v>42</v>
      </c>
      <c r="U12" s="177">
        <v>943</v>
      </c>
      <c r="V12" s="108" t="s">
        <v>38</v>
      </c>
      <c r="W12" s="173">
        <v>6</v>
      </c>
      <c r="X12" s="173" t="s">
        <v>42</v>
      </c>
      <c r="Y12" s="215" t="s">
        <v>25</v>
      </c>
      <c r="Z12" s="173" t="s">
        <v>109</v>
      </c>
      <c r="AA12" s="204" t="s">
        <v>166</v>
      </c>
      <c r="AB12" s="178">
        <v>4282</v>
      </c>
      <c r="AC12" s="175"/>
      <c r="AD12" s="173" t="s">
        <v>43</v>
      </c>
      <c r="AE12" s="173" t="s">
        <v>42</v>
      </c>
      <c r="AF12" s="215"/>
      <c r="AG12" s="175">
        <v>18347</v>
      </c>
      <c r="AH12" s="179">
        <v>32944</v>
      </c>
      <c r="AI12" s="179">
        <v>13000</v>
      </c>
      <c r="AJ12" s="179">
        <v>17330</v>
      </c>
      <c r="AK12" s="175">
        <v>28557</v>
      </c>
      <c r="AL12" s="175">
        <v>3</v>
      </c>
      <c r="AM12" s="175">
        <v>18347</v>
      </c>
      <c r="AN12" s="204" t="s">
        <v>167</v>
      </c>
      <c r="AO12" s="179">
        <v>3631</v>
      </c>
      <c r="AP12" s="173" t="s">
        <v>42</v>
      </c>
      <c r="AQ12" s="175">
        <v>2.5</v>
      </c>
      <c r="AR12" s="173"/>
      <c r="AS12" s="215"/>
    </row>
    <row r="13" spans="1:45" ht="31">
      <c r="A13" s="132">
        <v>45261</v>
      </c>
      <c r="B13" s="32" t="s">
        <v>160</v>
      </c>
      <c r="C13" s="33" t="s">
        <v>0</v>
      </c>
      <c r="D13" s="32" t="s">
        <v>42</v>
      </c>
      <c r="E13" s="32">
        <v>8</v>
      </c>
      <c r="F13" s="37">
        <v>214</v>
      </c>
      <c r="G13" s="33" t="s">
        <v>168</v>
      </c>
      <c r="H13" s="38" t="s">
        <v>169</v>
      </c>
      <c r="I13" s="39" t="s">
        <v>170</v>
      </c>
      <c r="J13" s="77" t="s">
        <v>62</v>
      </c>
      <c r="K13" s="7" t="s">
        <v>149</v>
      </c>
      <c r="L13" s="44"/>
      <c r="M13" s="188">
        <v>21.206033999999999</v>
      </c>
      <c r="N13" s="188">
        <v>92.160567999999998</v>
      </c>
      <c r="O13" s="33" t="s">
        <v>172</v>
      </c>
      <c r="P13" s="7">
        <v>5967</v>
      </c>
      <c r="Q13" s="7">
        <v>26497</v>
      </c>
      <c r="R13" s="36">
        <v>2918.7368421052633</v>
      </c>
      <c r="S13" s="36">
        <v>14593.684210526317</v>
      </c>
      <c r="T13" s="7" t="s">
        <v>43</v>
      </c>
      <c r="U13" s="37">
        <v>214</v>
      </c>
      <c r="V13" s="77" t="s">
        <v>38</v>
      </c>
      <c r="W13" s="32">
        <v>6</v>
      </c>
      <c r="X13" s="32" t="s">
        <v>42</v>
      </c>
      <c r="Y13" s="4" t="s">
        <v>25</v>
      </c>
      <c r="Z13" s="32" t="s">
        <v>109</v>
      </c>
      <c r="AA13" s="79" t="s">
        <v>166</v>
      </c>
      <c r="AB13" s="44">
        <v>481</v>
      </c>
      <c r="AC13" s="7"/>
      <c r="AD13" s="32" t="s">
        <v>43</v>
      </c>
      <c r="AE13" s="32" t="s">
        <v>42</v>
      </c>
      <c r="AF13" s="4"/>
      <c r="AG13" s="7">
        <v>19069</v>
      </c>
      <c r="AH13" s="29">
        <v>32818</v>
      </c>
      <c r="AI13" s="29">
        <v>7208</v>
      </c>
      <c r="AJ13" s="29">
        <v>9698</v>
      </c>
      <c r="AK13" s="7">
        <v>23175</v>
      </c>
      <c r="AL13" s="7">
        <v>7</v>
      </c>
      <c r="AM13" s="7">
        <v>19069</v>
      </c>
      <c r="AN13" s="79" t="s">
        <v>167</v>
      </c>
      <c r="AO13" s="29">
        <v>1124</v>
      </c>
      <c r="AP13" s="32" t="s">
        <v>42</v>
      </c>
      <c r="AQ13" s="7">
        <v>6</v>
      </c>
      <c r="AR13" s="32"/>
      <c r="AS13" s="4"/>
    </row>
    <row r="14" spans="1:45" ht="31">
      <c r="A14" s="132">
        <v>45261</v>
      </c>
      <c r="B14" s="32" t="s">
        <v>160</v>
      </c>
      <c r="C14" s="33" t="s">
        <v>0</v>
      </c>
      <c r="D14" s="32" t="s">
        <v>42</v>
      </c>
      <c r="E14" s="32">
        <v>6</v>
      </c>
      <c r="F14" s="35">
        <v>168</v>
      </c>
      <c r="G14" s="33" t="s">
        <v>168</v>
      </c>
      <c r="H14" s="38" t="s">
        <v>169</v>
      </c>
      <c r="I14" s="39" t="s">
        <v>170</v>
      </c>
      <c r="J14" s="79" t="s">
        <v>540</v>
      </c>
      <c r="K14" s="32" t="s">
        <v>157</v>
      </c>
      <c r="L14" s="44"/>
      <c r="M14" s="188">
        <v>21.203610999999999</v>
      </c>
      <c r="N14" s="188">
        <v>92.138610999999997</v>
      </c>
      <c r="O14" s="33" t="s">
        <v>173</v>
      </c>
      <c r="P14" s="32">
        <v>1972</v>
      </c>
      <c r="Q14" s="32">
        <v>8666</v>
      </c>
      <c r="R14" s="36">
        <v>2918.7368421052633</v>
      </c>
      <c r="S14" s="36">
        <v>14593.684210526317</v>
      </c>
      <c r="T14" s="7" t="s">
        <v>42</v>
      </c>
      <c r="U14" s="35">
        <v>168</v>
      </c>
      <c r="V14" s="77" t="s">
        <v>38</v>
      </c>
      <c r="W14" s="32">
        <v>6</v>
      </c>
      <c r="X14" s="32" t="s">
        <v>42</v>
      </c>
      <c r="Y14" s="4" t="s">
        <v>25</v>
      </c>
      <c r="Z14" s="32" t="s">
        <v>109</v>
      </c>
      <c r="AA14" s="79" t="s">
        <v>166</v>
      </c>
      <c r="AB14" s="44">
        <v>1550</v>
      </c>
      <c r="AC14" s="7">
        <v>80</v>
      </c>
      <c r="AD14" s="32" t="s">
        <v>43</v>
      </c>
      <c r="AE14" s="32" t="s">
        <v>42</v>
      </c>
      <c r="AF14" s="4"/>
      <c r="AG14" s="7">
        <v>3835</v>
      </c>
      <c r="AH14" s="29">
        <v>6975</v>
      </c>
      <c r="AI14" s="29">
        <v>1454</v>
      </c>
      <c r="AJ14" s="29">
        <v>1725</v>
      </c>
      <c r="AK14" s="7">
        <v>5425</v>
      </c>
      <c r="AL14" s="7">
        <v>2</v>
      </c>
      <c r="AM14" s="7">
        <v>3835</v>
      </c>
      <c r="AN14" s="79" t="s">
        <v>167</v>
      </c>
      <c r="AO14" s="29">
        <v>1135</v>
      </c>
      <c r="AP14" s="32" t="s">
        <v>42</v>
      </c>
      <c r="AQ14" s="7">
        <v>2</v>
      </c>
      <c r="AR14" s="32"/>
      <c r="AS14" s="4"/>
    </row>
    <row r="15" spans="1:45" ht="31">
      <c r="A15" s="132">
        <v>45261</v>
      </c>
      <c r="B15" s="32" t="s">
        <v>160</v>
      </c>
      <c r="C15" s="33" t="s">
        <v>0</v>
      </c>
      <c r="D15" s="32" t="s">
        <v>42</v>
      </c>
      <c r="E15" s="7">
        <v>20</v>
      </c>
      <c r="F15" s="40">
        <v>483</v>
      </c>
      <c r="G15" s="33" t="s">
        <v>161</v>
      </c>
      <c r="H15" s="33" t="s">
        <v>162</v>
      </c>
      <c r="I15" s="31" t="s">
        <v>163</v>
      </c>
      <c r="J15" s="189" t="s">
        <v>64</v>
      </c>
      <c r="K15" s="32" t="s">
        <v>157</v>
      </c>
      <c r="L15" s="44"/>
      <c r="M15" s="188">
        <v>21.208055999999999</v>
      </c>
      <c r="N15" s="188">
        <v>92.146388999999999</v>
      </c>
      <c r="O15" s="202" t="s">
        <v>174</v>
      </c>
      <c r="P15" s="41">
        <v>8047</v>
      </c>
      <c r="Q15" s="41">
        <v>37105</v>
      </c>
      <c r="R15" s="36">
        <v>2918.7368421052633</v>
      </c>
      <c r="S15" s="36">
        <v>14593.684210526317</v>
      </c>
      <c r="T15" s="7" t="s">
        <v>43</v>
      </c>
      <c r="U15" s="35">
        <v>483</v>
      </c>
      <c r="V15" s="79" t="s">
        <v>462</v>
      </c>
      <c r="W15" s="32">
        <v>6</v>
      </c>
      <c r="X15" s="32" t="s">
        <v>42</v>
      </c>
      <c r="Y15" s="4" t="s">
        <v>25</v>
      </c>
      <c r="Z15" s="32" t="s">
        <v>109</v>
      </c>
      <c r="AA15" s="79" t="s">
        <v>175</v>
      </c>
      <c r="AB15" s="44">
        <v>6033</v>
      </c>
      <c r="AC15" s="7"/>
      <c r="AD15" s="32" t="s">
        <v>43</v>
      </c>
      <c r="AE15" s="32" t="s">
        <v>42</v>
      </c>
      <c r="AF15" s="4"/>
      <c r="AG15" s="7">
        <v>46453</v>
      </c>
      <c r="AH15" s="29">
        <v>15154</v>
      </c>
      <c r="AI15" s="29">
        <v>0</v>
      </c>
      <c r="AJ15" s="29">
        <v>100942</v>
      </c>
      <c r="AK15" s="7">
        <v>37134</v>
      </c>
      <c r="AL15" s="7">
        <v>46</v>
      </c>
      <c r="AM15" s="7">
        <v>46453</v>
      </c>
      <c r="AN15" s="79" t="s">
        <v>167</v>
      </c>
      <c r="AO15" s="29">
        <v>4833</v>
      </c>
      <c r="AP15" s="32" t="s">
        <v>42</v>
      </c>
      <c r="AQ15" s="7">
        <v>9</v>
      </c>
      <c r="AR15" s="32"/>
      <c r="AS15" s="4"/>
    </row>
    <row r="16" spans="1:45" ht="31">
      <c r="A16" s="132">
        <v>45261</v>
      </c>
      <c r="B16" s="32" t="s">
        <v>160</v>
      </c>
      <c r="C16" s="33" t="s">
        <v>0</v>
      </c>
      <c r="D16" s="32" t="s">
        <v>42</v>
      </c>
      <c r="E16" s="32">
        <v>6</v>
      </c>
      <c r="F16" s="35">
        <v>145</v>
      </c>
      <c r="G16" s="33" t="s">
        <v>161</v>
      </c>
      <c r="H16" s="33" t="s">
        <v>162</v>
      </c>
      <c r="I16" s="31" t="s">
        <v>163</v>
      </c>
      <c r="J16" s="79" t="s">
        <v>84</v>
      </c>
      <c r="K16" s="32" t="s">
        <v>164</v>
      </c>
      <c r="L16" s="44"/>
      <c r="M16" s="185">
        <v>21.131931000000002</v>
      </c>
      <c r="N16" s="185">
        <v>92.154475000000005</v>
      </c>
      <c r="O16" s="33" t="s">
        <v>176</v>
      </c>
      <c r="P16" s="32">
        <v>3690</v>
      </c>
      <c r="Q16" s="32">
        <v>16387</v>
      </c>
      <c r="R16" s="36">
        <v>1785.2631578947367</v>
      </c>
      <c r="S16" s="36">
        <v>8926.3157894736833</v>
      </c>
      <c r="T16" s="7" t="s">
        <v>43</v>
      </c>
      <c r="U16" s="35">
        <v>145</v>
      </c>
      <c r="V16" s="77" t="s">
        <v>39</v>
      </c>
      <c r="W16" s="32">
        <v>6</v>
      </c>
      <c r="X16" s="32" t="s">
        <v>42</v>
      </c>
      <c r="Y16" s="4" t="s">
        <v>25</v>
      </c>
      <c r="Z16" s="32" t="s">
        <v>109</v>
      </c>
      <c r="AA16" s="79" t="s">
        <v>166</v>
      </c>
      <c r="AB16" s="44">
        <v>1313</v>
      </c>
      <c r="AC16" s="7"/>
      <c r="AD16" s="32" t="s">
        <v>43</v>
      </c>
      <c r="AE16" s="32" t="s">
        <v>42</v>
      </c>
      <c r="AF16" s="4"/>
      <c r="AG16" s="7">
        <v>2429</v>
      </c>
      <c r="AH16" s="29">
        <v>14250</v>
      </c>
      <c r="AI16" s="29">
        <v>2848</v>
      </c>
      <c r="AJ16" s="29">
        <v>5833</v>
      </c>
      <c r="AK16" s="7">
        <v>14654</v>
      </c>
      <c r="AL16" s="7">
        <v>80</v>
      </c>
      <c r="AM16" s="7">
        <v>2429</v>
      </c>
      <c r="AN16" s="79" t="s">
        <v>167</v>
      </c>
      <c r="AO16" s="29">
        <v>793</v>
      </c>
      <c r="AP16" s="32" t="s">
        <v>42</v>
      </c>
      <c r="AQ16" s="7">
        <v>70</v>
      </c>
      <c r="AR16" s="32"/>
      <c r="AS16" s="4"/>
    </row>
    <row r="17" spans="1:45" ht="31">
      <c r="A17" s="132">
        <v>45261</v>
      </c>
      <c r="B17" s="32" t="s">
        <v>160</v>
      </c>
      <c r="C17" s="33" t="s">
        <v>0</v>
      </c>
      <c r="D17" s="41" t="s">
        <v>42</v>
      </c>
      <c r="E17" s="32">
        <v>15</v>
      </c>
      <c r="F17" s="32">
        <v>222</v>
      </c>
      <c r="G17" s="33" t="s">
        <v>177</v>
      </c>
      <c r="H17" s="42" t="s">
        <v>178</v>
      </c>
      <c r="I17" s="43" t="s">
        <v>179</v>
      </c>
      <c r="J17" s="79" t="s">
        <v>71</v>
      </c>
      <c r="K17" s="32" t="s">
        <v>149</v>
      </c>
      <c r="L17" s="32" t="s">
        <v>180</v>
      </c>
      <c r="M17" s="188">
        <v>21.186800000000002</v>
      </c>
      <c r="N17" s="188">
        <v>92.151799999999994</v>
      </c>
      <c r="O17" s="33" t="s">
        <v>181</v>
      </c>
      <c r="P17" s="32">
        <v>1399</v>
      </c>
      <c r="Q17" s="32">
        <v>6575</v>
      </c>
      <c r="R17" s="36">
        <v>1100</v>
      </c>
      <c r="S17" s="36">
        <v>5000</v>
      </c>
      <c r="T17" s="7" t="s">
        <v>43</v>
      </c>
      <c r="U17" s="32">
        <v>222</v>
      </c>
      <c r="V17" s="77" t="s">
        <v>38</v>
      </c>
      <c r="W17" s="7">
        <v>7</v>
      </c>
      <c r="X17" s="7" t="s">
        <v>42</v>
      </c>
      <c r="Y17" s="79" t="s">
        <v>23</v>
      </c>
      <c r="Z17" s="32" t="s">
        <v>109</v>
      </c>
      <c r="AA17" s="79" t="s">
        <v>182</v>
      </c>
      <c r="AB17" s="94">
        <v>280</v>
      </c>
      <c r="AC17" s="32">
        <v>183</v>
      </c>
      <c r="AD17" s="32" t="s">
        <v>42</v>
      </c>
      <c r="AE17" s="32" t="s">
        <v>42</v>
      </c>
      <c r="AF17" s="4"/>
      <c r="AG17" s="32"/>
      <c r="AH17" s="32">
        <v>13547</v>
      </c>
      <c r="AI17" s="32">
        <v>146</v>
      </c>
      <c r="AJ17" s="32">
        <v>34</v>
      </c>
      <c r="AK17" s="32">
        <v>13088</v>
      </c>
      <c r="AL17" s="32">
        <v>88</v>
      </c>
      <c r="AM17" s="32">
        <v>988</v>
      </c>
      <c r="AN17" s="79" t="s">
        <v>167</v>
      </c>
      <c r="AO17" s="29">
        <v>282</v>
      </c>
      <c r="AP17" s="29" t="s">
        <v>42</v>
      </c>
      <c r="AQ17" s="7"/>
      <c r="AR17" s="7">
        <v>1058</v>
      </c>
      <c r="AS17" s="79"/>
    </row>
    <row r="18" spans="1:45" ht="31">
      <c r="A18" s="132">
        <v>45261</v>
      </c>
      <c r="B18" s="32" t="s">
        <v>160</v>
      </c>
      <c r="C18" s="33" t="s">
        <v>0</v>
      </c>
      <c r="D18" s="41" t="s">
        <v>42</v>
      </c>
      <c r="E18" s="32">
        <v>10</v>
      </c>
      <c r="F18" s="32">
        <v>81</v>
      </c>
      <c r="G18" s="33" t="s">
        <v>177</v>
      </c>
      <c r="H18" s="42" t="s">
        <v>178</v>
      </c>
      <c r="I18" s="43" t="s">
        <v>179</v>
      </c>
      <c r="J18" s="79" t="s">
        <v>71</v>
      </c>
      <c r="K18" s="32" t="s">
        <v>157</v>
      </c>
      <c r="L18" s="32" t="s">
        <v>183</v>
      </c>
      <c r="M18" s="188">
        <v>21.189979999999998</v>
      </c>
      <c r="N18" s="188">
        <v>92.152739999999994</v>
      </c>
      <c r="O18" s="33" t="s">
        <v>184</v>
      </c>
      <c r="P18" s="32">
        <v>851</v>
      </c>
      <c r="Q18" s="32">
        <v>4014</v>
      </c>
      <c r="R18" s="36">
        <v>550</v>
      </c>
      <c r="S18" s="36">
        <v>2800</v>
      </c>
      <c r="T18" s="7" t="s">
        <v>43</v>
      </c>
      <c r="U18" s="32">
        <v>81</v>
      </c>
      <c r="V18" s="77" t="s">
        <v>38</v>
      </c>
      <c r="W18" s="7">
        <v>7</v>
      </c>
      <c r="X18" s="7" t="s">
        <v>42</v>
      </c>
      <c r="Y18" s="79" t="s">
        <v>23</v>
      </c>
      <c r="Z18" s="32" t="s">
        <v>109</v>
      </c>
      <c r="AA18" s="79" t="s">
        <v>182</v>
      </c>
      <c r="AB18" s="94">
        <v>155</v>
      </c>
      <c r="AC18" s="32">
        <v>6</v>
      </c>
      <c r="AD18" s="32" t="s">
        <v>42</v>
      </c>
      <c r="AE18" s="32" t="s">
        <v>42</v>
      </c>
      <c r="AF18" s="4"/>
      <c r="AG18" s="32"/>
      <c r="AH18" s="32">
        <v>7455</v>
      </c>
      <c r="AI18" s="32">
        <v>77</v>
      </c>
      <c r="AJ18" s="32">
        <v>44</v>
      </c>
      <c r="AK18" s="32">
        <v>7280</v>
      </c>
      <c r="AL18" s="32">
        <v>64</v>
      </c>
      <c r="AM18" s="32">
        <v>818</v>
      </c>
      <c r="AN18" s="79" t="s">
        <v>167</v>
      </c>
      <c r="AO18" s="29">
        <v>134</v>
      </c>
      <c r="AP18" s="29" t="s">
        <v>43</v>
      </c>
      <c r="AQ18" s="7"/>
      <c r="AR18" s="7">
        <v>627</v>
      </c>
      <c r="AS18" s="79"/>
    </row>
    <row r="19" spans="1:45" ht="31">
      <c r="A19" s="132">
        <v>45261</v>
      </c>
      <c r="B19" s="32" t="s">
        <v>160</v>
      </c>
      <c r="C19" s="33" t="s">
        <v>0</v>
      </c>
      <c r="D19" s="41" t="s">
        <v>42</v>
      </c>
      <c r="E19" s="32">
        <v>7</v>
      </c>
      <c r="F19" s="32">
        <v>90</v>
      </c>
      <c r="G19" s="33" t="s">
        <v>177</v>
      </c>
      <c r="H19" s="42" t="s">
        <v>178</v>
      </c>
      <c r="I19" s="43" t="s">
        <v>179</v>
      </c>
      <c r="J19" s="79" t="s">
        <v>71</v>
      </c>
      <c r="K19" s="7" t="s">
        <v>149</v>
      </c>
      <c r="L19" s="7" t="s">
        <v>185</v>
      </c>
      <c r="M19" s="188">
        <v>21.187139999999999</v>
      </c>
      <c r="N19" s="188">
        <v>92.154619999999994</v>
      </c>
      <c r="O19" s="6" t="s">
        <v>186</v>
      </c>
      <c r="P19" s="32">
        <v>848</v>
      </c>
      <c r="Q19" s="32">
        <v>3675</v>
      </c>
      <c r="R19" s="36">
        <v>565</v>
      </c>
      <c r="S19" s="36">
        <v>3000</v>
      </c>
      <c r="T19" s="7" t="s">
        <v>43</v>
      </c>
      <c r="U19" s="32">
        <v>90</v>
      </c>
      <c r="V19" s="77" t="s">
        <v>38</v>
      </c>
      <c r="W19" s="7">
        <v>7</v>
      </c>
      <c r="X19" s="7" t="s">
        <v>42</v>
      </c>
      <c r="Y19" s="77" t="s">
        <v>26</v>
      </c>
      <c r="Z19" s="32" t="s">
        <v>109</v>
      </c>
      <c r="AA19" s="79" t="s">
        <v>182</v>
      </c>
      <c r="AB19" s="44">
        <v>226</v>
      </c>
      <c r="AC19" s="7">
        <v>154</v>
      </c>
      <c r="AD19" s="32" t="s">
        <v>42</v>
      </c>
      <c r="AE19" s="32" t="s">
        <v>42</v>
      </c>
      <c r="AF19" s="4"/>
      <c r="AG19" s="32"/>
      <c r="AH19" s="32">
        <v>6398</v>
      </c>
      <c r="AI19" s="32">
        <v>80</v>
      </c>
      <c r="AJ19" s="32">
        <v>42</v>
      </c>
      <c r="AK19" s="32">
        <v>5723</v>
      </c>
      <c r="AL19" s="32">
        <v>19</v>
      </c>
      <c r="AM19" s="32">
        <v>778</v>
      </c>
      <c r="AN19" s="79" t="s">
        <v>167</v>
      </c>
      <c r="AO19" s="29">
        <v>227</v>
      </c>
      <c r="AP19" s="29" t="s">
        <v>43</v>
      </c>
      <c r="AQ19" s="7"/>
      <c r="AR19" s="7">
        <v>874</v>
      </c>
      <c r="AS19" s="77"/>
    </row>
    <row r="20" spans="1:45" ht="31">
      <c r="A20" s="132">
        <v>45261</v>
      </c>
      <c r="B20" s="32" t="s">
        <v>160</v>
      </c>
      <c r="C20" s="33" t="s">
        <v>0</v>
      </c>
      <c r="D20" s="7" t="s">
        <v>42</v>
      </c>
      <c r="E20" s="7">
        <v>10</v>
      </c>
      <c r="F20" s="29">
        <v>76</v>
      </c>
      <c r="G20" s="33" t="s">
        <v>177</v>
      </c>
      <c r="H20" s="42" t="s">
        <v>178</v>
      </c>
      <c r="I20" s="43" t="s">
        <v>179</v>
      </c>
      <c r="J20" s="77" t="s">
        <v>71</v>
      </c>
      <c r="K20" s="7" t="s">
        <v>149</v>
      </c>
      <c r="L20" s="7" t="s">
        <v>187</v>
      </c>
      <c r="M20" s="188">
        <v>21.186209999999999</v>
      </c>
      <c r="N20" s="188">
        <v>92.15334</v>
      </c>
      <c r="O20" s="6" t="s">
        <v>188</v>
      </c>
      <c r="P20" s="7">
        <v>1047</v>
      </c>
      <c r="Q20" s="7">
        <v>4776</v>
      </c>
      <c r="R20" s="36">
        <v>1100</v>
      </c>
      <c r="S20" s="36">
        <v>5000</v>
      </c>
      <c r="T20" s="7" t="s">
        <v>43</v>
      </c>
      <c r="U20" s="29">
        <v>76</v>
      </c>
      <c r="V20" s="77" t="s">
        <v>38</v>
      </c>
      <c r="W20" s="7">
        <v>7</v>
      </c>
      <c r="X20" s="7" t="s">
        <v>42</v>
      </c>
      <c r="Y20" s="79" t="s">
        <v>23</v>
      </c>
      <c r="Z20" s="32" t="s">
        <v>109</v>
      </c>
      <c r="AA20" s="79" t="s">
        <v>182</v>
      </c>
      <c r="AB20" s="44">
        <v>228</v>
      </c>
      <c r="AC20" s="7">
        <v>520</v>
      </c>
      <c r="AD20" s="7" t="s">
        <v>42</v>
      </c>
      <c r="AE20" s="7" t="s">
        <v>42</v>
      </c>
      <c r="AF20" s="4"/>
      <c r="AG20" s="32"/>
      <c r="AH20" s="29">
        <v>7823</v>
      </c>
      <c r="AI20" s="29">
        <v>75</v>
      </c>
      <c r="AJ20" s="29">
        <v>35</v>
      </c>
      <c r="AK20" s="7">
        <v>7120</v>
      </c>
      <c r="AL20" s="7">
        <v>27</v>
      </c>
      <c r="AM20" s="7">
        <v>786</v>
      </c>
      <c r="AN20" s="79" t="s">
        <v>167</v>
      </c>
      <c r="AO20" s="29">
        <v>240</v>
      </c>
      <c r="AP20" s="29" t="s">
        <v>43</v>
      </c>
      <c r="AQ20" s="7"/>
      <c r="AR20" s="7">
        <v>611</v>
      </c>
      <c r="AS20" s="4"/>
    </row>
    <row r="21" spans="1:45" ht="31">
      <c r="A21" s="132">
        <v>45261</v>
      </c>
      <c r="B21" s="32" t="s">
        <v>160</v>
      </c>
      <c r="C21" s="33" t="s">
        <v>0</v>
      </c>
      <c r="D21" s="7" t="s">
        <v>42</v>
      </c>
      <c r="E21" s="7">
        <v>6</v>
      </c>
      <c r="F21" s="29">
        <v>78</v>
      </c>
      <c r="G21" s="33" t="s">
        <v>177</v>
      </c>
      <c r="H21" s="42" t="s">
        <v>178</v>
      </c>
      <c r="I21" s="43" t="s">
        <v>179</v>
      </c>
      <c r="J21" s="77" t="s">
        <v>71</v>
      </c>
      <c r="K21" s="7" t="s">
        <v>157</v>
      </c>
      <c r="L21" s="7" t="s">
        <v>189</v>
      </c>
      <c r="M21" s="188">
        <v>21.190066999999999</v>
      </c>
      <c r="N21" s="188">
        <v>92.155843000000004</v>
      </c>
      <c r="O21" s="6" t="s">
        <v>190</v>
      </c>
      <c r="P21" s="7">
        <v>527</v>
      </c>
      <c r="Q21" s="7">
        <v>2462</v>
      </c>
      <c r="R21" s="36">
        <v>1100</v>
      </c>
      <c r="S21" s="36">
        <v>5000</v>
      </c>
      <c r="T21" s="7" t="s">
        <v>43</v>
      </c>
      <c r="U21" s="29">
        <v>78</v>
      </c>
      <c r="V21" s="77" t="s">
        <v>38</v>
      </c>
      <c r="W21" s="7">
        <v>7</v>
      </c>
      <c r="X21" s="7" t="s">
        <v>42</v>
      </c>
      <c r="Y21" s="79" t="s">
        <v>23</v>
      </c>
      <c r="Z21" s="32" t="s">
        <v>109</v>
      </c>
      <c r="AA21" s="79" t="s">
        <v>182</v>
      </c>
      <c r="AB21" s="44">
        <v>113</v>
      </c>
      <c r="AC21" s="7">
        <v>182</v>
      </c>
      <c r="AD21" s="7" t="s">
        <v>42</v>
      </c>
      <c r="AE21" s="7" t="s">
        <v>42</v>
      </c>
      <c r="AF21" s="4"/>
      <c r="AG21" s="32"/>
      <c r="AH21" s="29">
        <v>5055</v>
      </c>
      <c r="AI21" s="29">
        <v>68</v>
      </c>
      <c r="AJ21" s="29">
        <v>23</v>
      </c>
      <c r="AK21" s="7">
        <v>4665</v>
      </c>
      <c r="AL21" s="7">
        <v>18</v>
      </c>
      <c r="AM21" s="7">
        <v>463</v>
      </c>
      <c r="AN21" s="79" t="s">
        <v>167</v>
      </c>
      <c r="AO21" s="29">
        <v>155</v>
      </c>
      <c r="AP21" s="29" t="s">
        <v>43</v>
      </c>
      <c r="AQ21" s="7"/>
      <c r="AR21" s="7">
        <v>595</v>
      </c>
      <c r="AS21" s="4"/>
    </row>
    <row r="22" spans="1:45" ht="31">
      <c r="A22" s="132">
        <v>45261</v>
      </c>
      <c r="B22" s="7" t="s">
        <v>160</v>
      </c>
      <c r="C22" s="33" t="s">
        <v>0</v>
      </c>
      <c r="D22" s="7" t="s">
        <v>42</v>
      </c>
      <c r="E22" s="44">
        <v>25</v>
      </c>
      <c r="F22" s="45">
        <v>39</v>
      </c>
      <c r="G22" s="3" t="s">
        <v>191</v>
      </c>
      <c r="H22" s="5" t="s">
        <v>192</v>
      </c>
      <c r="I22" s="5" t="s">
        <v>193</v>
      </c>
      <c r="J22" s="4" t="s">
        <v>75</v>
      </c>
      <c r="K22" s="44" t="s">
        <v>138</v>
      </c>
      <c r="L22" s="44" t="s">
        <v>194</v>
      </c>
      <c r="M22" s="188">
        <v>21.164437329999998</v>
      </c>
      <c r="N22" s="188">
        <v>92.148132349999997</v>
      </c>
      <c r="O22" s="3" t="s">
        <v>195</v>
      </c>
      <c r="P22" s="44">
        <v>2546</v>
      </c>
      <c r="Q22" s="7">
        <v>13082</v>
      </c>
      <c r="R22" s="29">
        <v>2546</v>
      </c>
      <c r="S22" s="29">
        <v>13082</v>
      </c>
      <c r="T22" s="7" t="s">
        <v>42</v>
      </c>
      <c r="U22" s="29">
        <v>40</v>
      </c>
      <c r="V22" s="77" t="s">
        <v>113</v>
      </c>
      <c r="W22" s="7">
        <v>6</v>
      </c>
      <c r="X22" s="29" t="s">
        <v>42</v>
      </c>
      <c r="Y22" s="4" t="s">
        <v>26</v>
      </c>
      <c r="Z22" s="44" t="s">
        <v>109</v>
      </c>
      <c r="AA22" s="4" t="s">
        <v>196</v>
      </c>
      <c r="AB22" s="44">
        <v>1378</v>
      </c>
      <c r="AC22" s="44">
        <v>653</v>
      </c>
      <c r="AD22" s="44" t="s">
        <v>42</v>
      </c>
      <c r="AE22" s="44" t="s">
        <v>42</v>
      </c>
      <c r="AF22" s="4"/>
      <c r="AG22" s="44">
        <v>26900</v>
      </c>
      <c r="AH22" s="45">
        <v>23508.799999999999</v>
      </c>
      <c r="AI22" s="45">
        <v>1575</v>
      </c>
      <c r="AJ22" s="45"/>
      <c r="AK22" s="44">
        <v>6559.6</v>
      </c>
      <c r="AL22" s="44">
        <v>574.41999999999996</v>
      </c>
      <c r="AM22" s="44">
        <v>15866.52</v>
      </c>
      <c r="AN22" s="79" t="s">
        <v>167</v>
      </c>
      <c r="AO22" s="45">
        <v>164</v>
      </c>
      <c r="AP22" s="45" t="s">
        <v>198</v>
      </c>
      <c r="AQ22" s="44">
        <v>1045.8</v>
      </c>
      <c r="AR22" s="7">
        <v>794.2</v>
      </c>
      <c r="AS22" s="4"/>
    </row>
    <row r="23" spans="1:45" ht="31">
      <c r="A23" s="132">
        <v>45261</v>
      </c>
      <c r="B23" s="7" t="s">
        <v>160</v>
      </c>
      <c r="C23" s="33" t="s">
        <v>0</v>
      </c>
      <c r="D23" s="7" t="s">
        <v>42</v>
      </c>
      <c r="E23" s="44">
        <v>41</v>
      </c>
      <c r="F23" s="45">
        <v>28</v>
      </c>
      <c r="G23" s="3" t="s">
        <v>191</v>
      </c>
      <c r="H23" s="5" t="s">
        <v>199</v>
      </c>
      <c r="I23" s="5" t="s">
        <v>193</v>
      </c>
      <c r="J23" s="4" t="s">
        <v>75</v>
      </c>
      <c r="K23" s="44" t="s">
        <v>130</v>
      </c>
      <c r="L23" s="44" t="s">
        <v>200</v>
      </c>
      <c r="M23" s="188">
        <v>21.16797</v>
      </c>
      <c r="N23" s="188">
        <v>92.142359999999996</v>
      </c>
      <c r="O23" s="3" t="s">
        <v>201</v>
      </c>
      <c r="P23" s="44">
        <v>4323</v>
      </c>
      <c r="Q23" s="7">
        <v>21970</v>
      </c>
      <c r="R23" s="29">
        <v>4323</v>
      </c>
      <c r="S23" s="29">
        <v>21970</v>
      </c>
      <c r="T23" s="7" t="s">
        <v>42</v>
      </c>
      <c r="U23" s="7">
        <v>28</v>
      </c>
      <c r="V23" s="77" t="s">
        <v>113</v>
      </c>
      <c r="W23" s="7">
        <v>6</v>
      </c>
      <c r="X23" s="29" t="s">
        <v>42</v>
      </c>
      <c r="Y23" s="4" t="s">
        <v>26</v>
      </c>
      <c r="Z23" s="44" t="s">
        <v>109</v>
      </c>
      <c r="AA23" s="4" t="s">
        <v>196</v>
      </c>
      <c r="AB23" s="44">
        <v>88.4</v>
      </c>
      <c r="AC23" s="44">
        <v>518</v>
      </c>
      <c r="AD23" s="44" t="s">
        <v>42</v>
      </c>
      <c r="AE23" s="44" t="s">
        <v>42</v>
      </c>
      <c r="AF23" s="4"/>
      <c r="AG23" s="44">
        <v>32900.89</v>
      </c>
      <c r="AH23" s="45">
        <v>22225.8</v>
      </c>
      <c r="AI23" s="45">
        <v>335.2</v>
      </c>
      <c r="AJ23" s="45"/>
      <c r="AK23" s="44">
        <v>8262.2000000000007</v>
      </c>
      <c r="AL23" s="44">
        <v>937.6</v>
      </c>
      <c r="AM23" s="44">
        <v>12455.91</v>
      </c>
      <c r="AN23" s="79" t="s">
        <v>167</v>
      </c>
      <c r="AO23" s="45">
        <v>152</v>
      </c>
      <c r="AP23" s="45" t="s">
        <v>42</v>
      </c>
      <c r="AQ23" s="44">
        <v>223.8</v>
      </c>
      <c r="AR23" s="7">
        <v>112</v>
      </c>
      <c r="AS23" s="4"/>
    </row>
    <row r="24" spans="1:45">
      <c r="A24" s="132">
        <v>45261</v>
      </c>
      <c r="B24" s="7" t="s">
        <v>160</v>
      </c>
      <c r="C24" s="46" t="s">
        <v>0</v>
      </c>
      <c r="D24" s="7" t="s">
        <v>42</v>
      </c>
      <c r="E24" s="44">
        <v>14</v>
      </c>
      <c r="F24" s="7">
        <v>390</v>
      </c>
      <c r="G24" s="33" t="s">
        <v>202</v>
      </c>
      <c r="H24" s="47" t="s">
        <v>203</v>
      </c>
      <c r="I24" s="48" t="s">
        <v>204</v>
      </c>
      <c r="J24" s="4" t="s">
        <v>445</v>
      </c>
      <c r="K24" s="44" t="s">
        <v>157</v>
      </c>
      <c r="L24" s="44" t="s">
        <v>205</v>
      </c>
      <c r="M24" s="188">
        <v>21.210170999999999</v>
      </c>
      <c r="N24" s="188">
        <v>92.158863999999994</v>
      </c>
      <c r="O24" s="3" t="s">
        <v>206</v>
      </c>
      <c r="P24" s="49">
        <v>5353</v>
      </c>
      <c r="Q24" s="7">
        <v>25094</v>
      </c>
      <c r="R24" s="7">
        <v>2694</v>
      </c>
      <c r="S24" s="7">
        <v>12000</v>
      </c>
      <c r="T24" s="7" t="s">
        <v>43</v>
      </c>
      <c r="U24" s="7">
        <v>390</v>
      </c>
      <c r="V24" s="77" t="s">
        <v>38</v>
      </c>
      <c r="W24" s="32">
        <v>6</v>
      </c>
      <c r="X24" s="7" t="s">
        <v>207</v>
      </c>
      <c r="Y24" s="4" t="s">
        <v>25</v>
      </c>
      <c r="Z24" s="32" t="s">
        <v>109</v>
      </c>
      <c r="AA24" s="79" t="s">
        <v>166</v>
      </c>
      <c r="AB24" s="44">
        <v>880.8</v>
      </c>
      <c r="AC24" s="44">
        <v>234</v>
      </c>
      <c r="AD24" s="44" t="s">
        <v>43</v>
      </c>
      <c r="AE24" s="44" t="s">
        <v>42</v>
      </c>
      <c r="AF24" s="4"/>
      <c r="AG24" s="44">
        <v>994</v>
      </c>
      <c r="AH24" s="45">
        <v>11534</v>
      </c>
      <c r="AI24" s="45">
        <v>0</v>
      </c>
      <c r="AJ24" s="45"/>
      <c r="AK24" s="45">
        <v>8940</v>
      </c>
      <c r="AL24" s="45">
        <v>1600</v>
      </c>
      <c r="AM24" s="44">
        <v>994</v>
      </c>
      <c r="AN24" s="79" t="s">
        <v>167</v>
      </c>
      <c r="AO24" s="45">
        <v>950</v>
      </c>
      <c r="AP24" s="45" t="s">
        <v>42</v>
      </c>
      <c r="AQ24" s="44"/>
      <c r="AR24" s="32"/>
      <c r="AS24" s="4"/>
    </row>
    <row r="25" spans="1:45">
      <c r="A25" s="132">
        <v>45261</v>
      </c>
      <c r="B25" s="7" t="s">
        <v>160</v>
      </c>
      <c r="C25" s="46" t="s">
        <v>0</v>
      </c>
      <c r="D25" s="7" t="s">
        <v>42</v>
      </c>
      <c r="E25" s="44">
        <v>6</v>
      </c>
      <c r="F25" s="7">
        <v>120</v>
      </c>
      <c r="G25" s="33" t="s">
        <v>208</v>
      </c>
      <c r="H25" s="50" t="s">
        <v>209</v>
      </c>
      <c r="I25" s="48" t="s">
        <v>210</v>
      </c>
      <c r="J25" s="4" t="s">
        <v>87</v>
      </c>
      <c r="K25" s="44" t="s">
        <v>138</v>
      </c>
      <c r="L25" s="44" t="s">
        <v>212</v>
      </c>
      <c r="M25" s="3">
        <v>20.980279360000001</v>
      </c>
      <c r="N25" s="3">
        <v>92.245018610000002</v>
      </c>
      <c r="O25" s="33" t="s">
        <v>213</v>
      </c>
      <c r="P25" s="7">
        <v>537</v>
      </c>
      <c r="Q25" s="7">
        <v>2937</v>
      </c>
      <c r="R25" s="7">
        <v>325</v>
      </c>
      <c r="S25" s="44">
        <v>1500</v>
      </c>
      <c r="T25" s="7" t="s">
        <v>43</v>
      </c>
      <c r="U25" s="7">
        <v>120</v>
      </c>
      <c r="V25" s="77" t="s">
        <v>38</v>
      </c>
      <c r="W25" s="32">
        <v>6</v>
      </c>
      <c r="X25" s="7" t="s">
        <v>43</v>
      </c>
      <c r="Y25" s="4" t="s">
        <v>25</v>
      </c>
      <c r="Z25" s="32" t="s">
        <v>109</v>
      </c>
      <c r="AA25" s="79" t="s">
        <v>166</v>
      </c>
      <c r="AB25" s="44">
        <v>520</v>
      </c>
      <c r="AC25" s="44">
        <v>67</v>
      </c>
      <c r="AD25" s="44" t="s">
        <v>43</v>
      </c>
      <c r="AE25" s="44" t="s">
        <v>42</v>
      </c>
      <c r="AF25" s="4"/>
      <c r="AG25" s="44">
        <v>90</v>
      </c>
      <c r="AH25" s="45">
        <v>104</v>
      </c>
      <c r="AI25" s="45">
        <v>0</v>
      </c>
      <c r="AJ25" s="45"/>
      <c r="AK25" s="44">
        <v>1780</v>
      </c>
      <c r="AL25" s="44">
        <v>177.17000000000002</v>
      </c>
      <c r="AM25" s="44">
        <v>112</v>
      </c>
      <c r="AN25" s="79" t="s">
        <v>167</v>
      </c>
      <c r="AO25" s="45">
        <v>142</v>
      </c>
      <c r="AP25" s="45" t="s">
        <v>42</v>
      </c>
      <c r="AQ25" s="44"/>
      <c r="AR25" s="7"/>
      <c r="AS25" s="4"/>
    </row>
    <row r="26" spans="1:45" ht="31">
      <c r="A26" s="132">
        <v>45261</v>
      </c>
      <c r="B26" s="7" t="s">
        <v>434</v>
      </c>
      <c r="C26" s="240" t="s">
        <v>17</v>
      </c>
      <c r="D26" s="7" t="s">
        <v>42</v>
      </c>
      <c r="E26" s="7">
        <v>28</v>
      </c>
      <c r="F26" s="29">
        <v>666</v>
      </c>
      <c r="G26" s="3" t="s">
        <v>214</v>
      </c>
      <c r="H26" s="15" t="s">
        <v>215</v>
      </c>
      <c r="I26" s="39" t="s">
        <v>216</v>
      </c>
      <c r="J26" s="4" t="s">
        <v>80</v>
      </c>
      <c r="K26" s="44" t="s">
        <v>157</v>
      </c>
      <c r="L26" s="44" t="s">
        <v>217</v>
      </c>
      <c r="M26" s="188">
        <v>21.195243000000001</v>
      </c>
      <c r="N26" s="188">
        <v>92.142723000000004</v>
      </c>
      <c r="O26" s="3" t="s">
        <v>218</v>
      </c>
      <c r="P26" s="7">
        <v>3971</v>
      </c>
      <c r="Q26" s="7">
        <v>18334</v>
      </c>
      <c r="R26" s="7">
        <v>4000</v>
      </c>
      <c r="S26" s="7">
        <v>20000</v>
      </c>
      <c r="T26" s="7" t="s">
        <v>42</v>
      </c>
      <c r="U26" s="7">
        <v>666</v>
      </c>
      <c r="V26" s="77" t="s">
        <v>39</v>
      </c>
      <c r="W26" s="7">
        <v>5</v>
      </c>
      <c r="X26" s="7" t="s">
        <v>43</v>
      </c>
      <c r="Y26" s="4" t="s">
        <v>26</v>
      </c>
      <c r="Z26" s="3" t="s">
        <v>219</v>
      </c>
      <c r="AA26" s="4" t="s">
        <v>220</v>
      </c>
      <c r="AB26" s="44">
        <v>1210</v>
      </c>
      <c r="AC26" s="7">
        <v>1000</v>
      </c>
      <c r="AD26" s="7" t="s">
        <v>43</v>
      </c>
      <c r="AE26" s="7" t="s">
        <v>198</v>
      </c>
      <c r="AF26" s="77"/>
      <c r="AG26" s="7">
        <v>6000</v>
      </c>
      <c r="AH26" s="29">
        <v>5035</v>
      </c>
      <c r="AI26" s="29">
        <v>5261</v>
      </c>
      <c r="AJ26" s="29">
        <v>18434</v>
      </c>
      <c r="AK26" s="7">
        <v>19105</v>
      </c>
      <c r="AL26" s="7">
        <v>400</v>
      </c>
      <c r="AM26" s="7">
        <v>11396</v>
      </c>
      <c r="AN26" s="77"/>
      <c r="AO26" s="29">
        <v>480</v>
      </c>
      <c r="AP26" s="29" t="s">
        <v>43</v>
      </c>
      <c r="AQ26" s="7"/>
      <c r="AR26" s="7">
        <v>6400</v>
      </c>
      <c r="AS26" s="4"/>
    </row>
    <row r="27" spans="1:45">
      <c r="A27" s="132">
        <v>45261</v>
      </c>
      <c r="B27" s="83" t="s">
        <v>435</v>
      </c>
      <c r="C27" s="84" t="s">
        <v>0</v>
      </c>
      <c r="D27" s="85" t="s">
        <v>42</v>
      </c>
      <c r="E27" s="85">
        <v>18</v>
      </c>
      <c r="F27" s="86">
        <v>642</v>
      </c>
      <c r="G27" s="87" t="s">
        <v>221</v>
      </c>
      <c r="H27" s="88" t="s">
        <v>222</v>
      </c>
      <c r="I27" s="89" t="s">
        <v>223</v>
      </c>
      <c r="J27" s="190" t="s">
        <v>76</v>
      </c>
      <c r="K27" s="85" t="s">
        <v>224</v>
      </c>
      <c r="L27" s="85" t="s">
        <v>225</v>
      </c>
      <c r="M27" s="188">
        <v>21.16046</v>
      </c>
      <c r="N27" s="188">
        <v>92.137680000000003</v>
      </c>
      <c r="O27" s="84" t="s">
        <v>226</v>
      </c>
      <c r="P27" s="85">
        <v>1693</v>
      </c>
      <c r="Q27" s="85">
        <v>7977</v>
      </c>
      <c r="R27" s="86">
        <v>5158</v>
      </c>
      <c r="S27" s="86">
        <v>24219</v>
      </c>
      <c r="T27" s="7" t="s">
        <v>42</v>
      </c>
      <c r="U27" s="86">
        <v>101</v>
      </c>
      <c r="V27" s="77" t="s">
        <v>38</v>
      </c>
      <c r="W27" s="86">
        <v>7</v>
      </c>
      <c r="X27" s="90" t="s">
        <v>42</v>
      </c>
      <c r="Y27" s="4" t="s">
        <v>25</v>
      </c>
      <c r="Z27" s="85"/>
      <c r="AA27" s="217" t="s">
        <v>227</v>
      </c>
      <c r="AB27" s="95">
        <v>600</v>
      </c>
      <c r="AC27" s="85">
        <v>500</v>
      </c>
      <c r="AD27" s="86" t="s">
        <v>42</v>
      </c>
      <c r="AE27" s="85" t="s">
        <v>42</v>
      </c>
      <c r="AF27" s="190"/>
      <c r="AG27" s="85">
        <v>17550</v>
      </c>
      <c r="AH27" s="86">
        <v>5727</v>
      </c>
      <c r="AI27" s="86">
        <v>9710</v>
      </c>
      <c r="AJ27" s="86"/>
      <c r="AK27" s="85">
        <v>4973</v>
      </c>
      <c r="AL27" s="85">
        <v>583</v>
      </c>
      <c r="AM27" s="85">
        <v>10547</v>
      </c>
      <c r="AN27" s="190"/>
      <c r="AO27" s="86">
        <v>300</v>
      </c>
      <c r="AP27" s="86" t="s">
        <v>42</v>
      </c>
      <c r="AQ27" s="86">
        <v>30</v>
      </c>
      <c r="AR27" s="86">
        <v>410</v>
      </c>
      <c r="AS27" s="205"/>
    </row>
    <row r="28" spans="1:45" ht="72.5">
      <c r="A28" s="132">
        <v>45261</v>
      </c>
      <c r="B28" s="83" t="s">
        <v>435</v>
      </c>
      <c r="C28" s="84" t="s">
        <v>0</v>
      </c>
      <c r="D28" s="85" t="s">
        <v>42</v>
      </c>
      <c r="E28" s="85">
        <v>40</v>
      </c>
      <c r="F28" s="86">
        <v>697</v>
      </c>
      <c r="G28" s="91" t="s">
        <v>221</v>
      </c>
      <c r="H28" s="92" t="s">
        <v>222</v>
      </c>
      <c r="I28" s="89" t="s">
        <v>223</v>
      </c>
      <c r="J28" s="190" t="s">
        <v>76</v>
      </c>
      <c r="K28" s="85" t="s">
        <v>149</v>
      </c>
      <c r="L28" s="85" t="s">
        <v>228</v>
      </c>
      <c r="M28" s="188">
        <v>21.16581</v>
      </c>
      <c r="N28" s="188">
        <v>92.136570000000006</v>
      </c>
      <c r="O28" s="84" t="s">
        <v>229</v>
      </c>
      <c r="P28" s="85">
        <v>4027</v>
      </c>
      <c r="Q28" s="85">
        <v>20126</v>
      </c>
      <c r="R28" s="86">
        <v>5334</v>
      </c>
      <c r="S28" s="86">
        <v>26852</v>
      </c>
      <c r="T28" s="7" t="s">
        <v>42</v>
      </c>
      <c r="U28" s="86">
        <v>435</v>
      </c>
      <c r="V28" s="77" t="s">
        <v>38</v>
      </c>
      <c r="W28" s="86">
        <v>7</v>
      </c>
      <c r="X28" s="86" t="s">
        <v>42</v>
      </c>
      <c r="Y28" s="190" t="s">
        <v>27</v>
      </c>
      <c r="Z28" s="85" t="s">
        <v>230</v>
      </c>
      <c r="AA28" s="217" t="s">
        <v>227</v>
      </c>
      <c r="AB28" s="95">
        <v>860</v>
      </c>
      <c r="AC28" s="85">
        <v>790</v>
      </c>
      <c r="AD28" s="86" t="s">
        <v>42</v>
      </c>
      <c r="AE28" s="85" t="s">
        <v>43</v>
      </c>
      <c r="AF28" s="190" t="s">
        <v>231</v>
      </c>
      <c r="AG28" s="85">
        <v>99900</v>
      </c>
      <c r="AH28" s="86">
        <v>14605</v>
      </c>
      <c r="AI28" s="86">
        <v>21422</v>
      </c>
      <c r="AJ28" s="86"/>
      <c r="AK28" s="85">
        <v>12592</v>
      </c>
      <c r="AL28" s="85">
        <v>1561</v>
      </c>
      <c r="AM28" s="85">
        <v>23435</v>
      </c>
      <c r="AN28" s="190"/>
      <c r="AO28" s="86">
        <v>400</v>
      </c>
      <c r="AP28" s="86" t="s">
        <v>42</v>
      </c>
      <c r="AQ28" s="86">
        <v>300</v>
      </c>
      <c r="AR28" s="86">
        <v>400</v>
      </c>
      <c r="AS28" s="205"/>
    </row>
    <row r="29" spans="1:45">
      <c r="A29" s="132">
        <v>45261</v>
      </c>
      <c r="B29" s="83" t="s">
        <v>435</v>
      </c>
      <c r="C29" s="84" t="s">
        <v>0</v>
      </c>
      <c r="D29" s="85" t="s">
        <v>42</v>
      </c>
      <c r="E29" s="85">
        <v>14</v>
      </c>
      <c r="F29" s="86">
        <v>175</v>
      </c>
      <c r="G29" s="87" t="s">
        <v>221</v>
      </c>
      <c r="H29" s="88" t="s">
        <v>222</v>
      </c>
      <c r="I29" s="89" t="s">
        <v>223</v>
      </c>
      <c r="J29" s="190" t="s">
        <v>76</v>
      </c>
      <c r="K29" s="85" t="s">
        <v>152</v>
      </c>
      <c r="L29" s="85" t="s">
        <v>232</v>
      </c>
      <c r="M29" s="188">
        <v>21.16046</v>
      </c>
      <c r="N29" s="188">
        <v>92.137680000000003</v>
      </c>
      <c r="O29" s="84" t="s">
        <v>233</v>
      </c>
      <c r="P29" s="85">
        <v>1307</v>
      </c>
      <c r="Q29" s="85">
        <v>6397</v>
      </c>
      <c r="R29" s="86">
        <v>1906</v>
      </c>
      <c r="S29" s="86">
        <v>9484</v>
      </c>
      <c r="T29" s="7" t="s">
        <v>43</v>
      </c>
      <c r="U29" s="86"/>
      <c r="V29" s="77" t="s">
        <v>38</v>
      </c>
      <c r="W29" s="86">
        <v>7</v>
      </c>
      <c r="X29" s="86" t="s">
        <v>42</v>
      </c>
      <c r="Y29" s="190" t="s">
        <v>234</v>
      </c>
      <c r="Z29" s="85"/>
      <c r="AA29" s="217" t="s">
        <v>227</v>
      </c>
      <c r="AB29" s="95">
        <v>780</v>
      </c>
      <c r="AC29" s="85">
        <v>490</v>
      </c>
      <c r="AD29" s="86" t="s">
        <v>43</v>
      </c>
      <c r="AE29" s="85" t="s">
        <v>43</v>
      </c>
      <c r="AF29" s="190" t="s">
        <v>235</v>
      </c>
      <c r="AG29" s="85"/>
      <c r="AH29" s="86">
        <v>4872</v>
      </c>
      <c r="AI29" s="86">
        <v>7180</v>
      </c>
      <c r="AJ29" s="86"/>
      <c r="AK29" s="85">
        <v>4294</v>
      </c>
      <c r="AL29" s="85">
        <v>461</v>
      </c>
      <c r="AM29" s="85">
        <v>7666</v>
      </c>
      <c r="AN29" s="190"/>
      <c r="AO29" s="86">
        <v>190</v>
      </c>
      <c r="AP29" s="86" t="s">
        <v>42</v>
      </c>
      <c r="AQ29" s="86"/>
      <c r="AR29" s="86">
        <v>240</v>
      </c>
      <c r="AS29" s="205"/>
    </row>
    <row r="30" spans="1:45">
      <c r="A30" s="132">
        <v>45261</v>
      </c>
      <c r="B30" s="83" t="s">
        <v>435</v>
      </c>
      <c r="C30" s="84" t="s">
        <v>0</v>
      </c>
      <c r="D30" s="85" t="s">
        <v>42</v>
      </c>
      <c r="E30" s="85">
        <v>47</v>
      </c>
      <c r="F30" s="86">
        <v>662</v>
      </c>
      <c r="G30" s="87" t="s">
        <v>221</v>
      </c>
      <c r="H30" s="88" t="s">
        <v>222</v>
      </c>
      <c r="I30" s="89" t="s">
        <v>223</v>
      </c>
      <c r="J30" s="190" t="s">
        <v>77</v>
      </c>
      <c r="K30" s="85" t="s">
        <v>130</v>
      </c>
      <c r="L30" s="85" t="s">
        <v>236</v>
      </c>
      <c r="M30" s="188">
        <v>21.154360929999999</v>
      </c>
      <c r="N30" s="188">
        <v>92.146374190000003</v>
      </c>
      <c r="O30" s="84" t="s">
        <v>237</v>
      </c>
      <c r="P30" s="85">
        <v>4679</v>
      </c>
      <c r="Q30" s="85">
        <v>22955</v>
      </c>
      <c r="R30" s="86">
        <v>4679</v>
      </c>
      <c r="S30" s="86">
        <v>22955</v>
      </c>
      <c r="T30" s="7" t="s">
        <v>42</v>
      </c>
      <c r="U30" s="86">
        <v>90</v>
      </c>
      <c r="V30" s="77" t="s">
        <v>38</v>
      </c>
      <c r="W30" s="86">
        <v>7</v>
      </c>
      <c r="X30" s="86" t="s">
        <v>42</v>
      </c>
      <c r="Y30" s="4" t="s">
        <v>25</v>
      </c>
      <c r="Z30" s="85"/>
      <c r="AA30" s="217" t="s">
        <v>227</v>
      </c>
      <c r="AB30" s="95">
        <v>700</v>
      </c>
      <c r="AC30" s="85">
        <v>490</v>
      </c>
      <c r="AD30" s="86" t="s">
        <v>42</v>
      </c>
      <c r="AE30" s="85" t="s">
        <v>42</v>
      </c>
      <c r="AF30" s="190"/>
      <c r="AG30" s="85">
        <v>56448</v>
      </c>
      <c r="AH30" s="86">
        <v>6514</v>
      </c>
      <c r="AI30" s="86">
        <v>47493</v>
      </c>
      <c r="AJ30" s="86"/>
      <c r="AK30" s="85">
        <v>6078</v>
      </c>
      <c r="AL30" s="85">
        <v>341</v>
      </c>
      <c r="AM30" s="85">
        <v>47979</v>
      </c>
      <c r="AN30" s="190"/>
      <c r="AO30" s="86">
        <v>220</v>
      </c>
      <c r="AP30" s="86" t="s">
        <v>42</v>
      </c>
      <c r="AQ30" s="86">
        <v>200</v>
      </c>
      <c r="AR30" s="86">
        <v>200</v>
      </c>
      <c r="AS30" s="205"/>
    </row>
    <row r="31" spans="1:45" ht="31">
      <c r="A31" s="132">
        <v>45261</v>
      </c>
      <c r="B31" s="83" t="s">
        <v>435</v>
      </c>
      <c r="C31" s="84" t="s">
        <v>36</v>
      </c>
      <c r="D31" s="85" t="s">
        <v>43</v>
      </c>
      <c r="E31" s="85">
        <v>0</v>
      </c>
      <c r="F31" s="85">
        <v>453</v>
      </c>
      <c r="G31" s="84" t="s">
        <v>221</v>
      </c>
      <c r="H31" s="84" t="s">
        <v>222</v>
      </c>
      <c r="I31" s="84" t="s">
        <v>223</v>
      </c>
      <c r="J31" s="190" t="s">
        <v>77</v>
      </c>
      <c r="K31" s="85" t="s">
        <v>130</v>
      </c>
      <c r="L31" s="85" t="s">
        <v>238</v>
      </c>
      <c r="M31" s="188">
        <v>21.155989999999999</v>
      </c>
      <c r="N31" s="188">
        <v>92.147509999999997</v>
      </c>
      <c r="O31" s="84" t="s">
        <v>239</v>
      </c>
      <c r="P31" s="85">
        <v>2398</v>
      </c>
      <c r="Q31" s="85">
        <v>11868</v>
      </c>
      <c r="R31" s="85">
        <v>2398</v>
      </c>
      <c r="S31" s="85">
        <v>11868</v>
      </c>
      <c r="T31" s="7" t="s">
        <v>42</v>
      </c>
      <c r="U31" s="85">
        <v>143</v>
      </c>
      <c r="V31" s="190"/>
      <c r="W31" s="85"/>
      <c r="X31" s="85" t="s">
        <v>43</v>
      </c>
      <c r="Y31" s="216" t="s">
        <v>9</v>
      </c>
      <c r="Z31" s="85"/>
      <c r="AA31" s="4" t="s">
        <v>109</v>
      </c>
      <c r="AB31" s="96"/>
      <c r="AC31" s="85"/>
      <c r="AD31" s="85" t="s">
        <v>43</v>
      </c>
      <c r="AE31" s="85"/>
      <c r="AF31" s="190"/>
      <c r="AG31" s="85"/>
      <c r="AH31" s="85"/>
      <c r="AI31" s="85"/>
      <c r="AJ31" s="85"/>
      <c r="AK31" s="85"/>
      <c r="AL31" s="85"/>
      <c r="AM31" s="85"/>
      <c r="AN31" s="190"/>
      <c r="AO31" s="85"/>
      <c r="AP31" s="85"/>
      <c r="AQ31" s="85"/>
      <c r="AR31" s="85"/>
      <c r="AS31" s="205" t="s">
        <v>240</v>
      </c>
    </row>
    <row r="32" spans="1:45" ht="58">
      <c r="A32" s="132">
        <v>45261</v>
      </c>
      <c r="B32" s="83" t="s">
        <v>435</v>
      </c>
      <c r="C32" s="84" t="s">
        <v>18</v>
      </c>
      <c r="D32" s="85" t="s">
        <v>42</v>
      </c>
      <c r="E32" s="85">
        <v>10</v>
      </c>
      <c r="F32" s="85">
        <v>451</v>
      </c>
      <c r="G32" s="84" t="s">
        <v>241</v>
      </c>
      <c r="H32" s="84" t="s">
        <v>242</v>
      </c>
      <c r="I32" s="84" t="s">
        <v>243</v>
      </c>
      <c r="J32" s="190" t="s">
        <v>76</v>
      </c>
      <c r="K32" s="85" t="s">
        <v>244</v>
      </c>
      <c r="L32" s="85"/>
      <c r="M32" s="188">
        <v>21.16142</v>
      </c>
      <c r="N32" s="188">
        <v>92.151449999999997</v>
      </c>
      <c r="O32" s="84" t="s">
        <v>245</v>
      </c>
      <c r="P32" s="85">
        <v>17077</v>
      </c>
      <c r="Q32" s="85">
        <v>83510</v>
      </c>
      <c r="R32" s="85">
        <v>17077</v>
      </c>
      <c r="S32" s="85">
        <v>83510</v>
      </c>
      <c r="T32" s="7" t="s">
        <v>43</v>
      </c>
      <c r="U32" s="85"/>
      <c r="V32" s="190"/>
      <c r="W32" s="85">
        <v>5</v>
      </c>
      <c r="X32" s="85"/>
      <c r="Y32" s="216" t="s">
        <v>9</v>
      </c>
      <c r="Z32" s="85"/>
      <c r="AA32" s="4" t="s">
        <v>109</v>
      </c>
      <c r="AB32" s="96"/>
      <c r="AC32" s="85"/>
      <c r="AD32" s="85" t="s">
        <v>43</v>
      </c>
      <c r="AE32" s="85"/>
      <c r="AF32" s="190"/>
      <c r="AG32" s="85"/>
      <c r="AH32" s="85"/>
      <c r="AI32" s="85"/>
      <c r="AJ32" s="85"/>
      <c r="AK32" s="85"/>
      <c r="AL32" s="85"/>
      <c r="AM32" s="85"/>
      <c r="AN32" s="190"/>
      <c r="AO32" s="85"/>
      <c r="AP32" s="85"/>
      <c r="AQ32" s="85"/>
      <c r="AR32" s="85"/>
      <c r="AS32" s="205" t="s">
        <v>246</v>
      </c>
    </row>
    <row r="33" spans="1:45" ht="31">
      <c r="A33" s="132">
        <v>45261</v>
      </c>
      <c r="B33" s="32" t="s">
        <v>436</v>
      </c>
      <c r="C33" s="33" t="s">
        <v>0</v>
      </c>
      <c r="D33" s="7" t="s">
        <v>42</v>
      </c>
      <c r="E33" s="51">
        <v>43</v>
      </c>
      <c r="F33" s="52">
        <v>1575</v>
      </c>
      <c r="G33" s="53" t="s">
        <v>247</v>
      </c>
      <c r="H33" s="54" t="s">
        <v>248</v>
      </c>
      <c r="I33" s="55" t="s">
        <v>249</v>
      </c>
      <c r="J33" s="77" t="s">
        <v>85</v>
      </c>
      <c r="K33" s="7" t="s">
        <v>157</v>
      </c>
      <c r="L33" s="7" t="s">
        <v>250</v>
      </c>
      <c r="M33" s="188">
        <v>21.087606000000001</v>
      </c>
      <c r="N33" s="188">
        <v>92.193631999999994</v>
      </c>
      <c r="O33" s="187" t="s">
        <v>251</v>
      </c>
      <c r="P33" s="7">
        <v>4502</v>
      </c>
      <c r="Q33" s="7">
        <v>23358</v>
      </c>
      <c r="R33" s="7">
        <v>5000</v>
      </c>
      <c r="S33" s="7">
        <v>25000</v>
      </c>
      <c r="T33" s="7" t="s">
        <v>42</v>
      </c>
      <c r="U33" s="7"/>
      <c r="V33" s="77" t="s">
        <v>113</v>
      </c>
      <c r="W33" s="7">
        <v>7</v>
      </c>
      <c r="X33" s="7" t="s">
        <v>42</v>
      </c>
      <c r="Y33" s="77" t="s">
        <v>26</v>
      </c>
      <c r="Z33" s="7" t="s">
        <v>109</v>
      </c>
      <c r="AA33" s="218" t="s">
        <v>252</v>
      </c>
      <c r="AB33" s="44">
        <v>500</v>
      </c>
      <c r="AC33" s="7">
        <v>400</v>
      </c>
      <c r="AD33" s="7" t="s">
        <v>42</v>
      </c>
      <c r="AE33" s="7" t="s">
        <v>42</v>
      </c>
      <c r="AF33" s="77"/>
      <c r="AG33" s="7">
        <v>38423</v>
      </c>
      <c r="AH33" s="29">
        <v>31611</v>
      </c>
      <c r="AI33" s="29">
        <v>4277</v>
      </c>
      <c r="AJ33" s="29">
        <v>2535</v>
      </c>
      <c r="AK33" s="7">
        <v>33263</v>
      </c>
      <c r="AL33" s="7">
        <v>2755</v>
      </c>
      <c r="AM33" s="7">
        <v>2405</v>
      </c>
      <c r="AN33" s="79" t="s">
        <v>253</v>
      </c>
      <c r="AO33" s="29">
        <v>750</v>
      </c>
      <c r="AP33" s="29" t="s">
        <v>42</v>
      </c>
      <c r="AQ33" s="7">
        <v>350</v>
      </c>
      <c r="AR33" s="7">
        <v>4000</v>
      </c>
      <c r="AS33" s="77" t="s">
        <v>254</v>
      </c>
    </row>
    <row r="34" spans="1:45" ht="31">
      <c r="A34" s="132">
        <v>45261</v>
      </c>
      <c r="B34" s="7" t="s">
        <v>437</v>
      </c>
      <c r="C34" s="240" t="s">
        <v>17</v>
      </c>
      <c r="D34" s="7" t="s">
        <v>42</v>
      </c>
      <c r="E34" s="44">
        <v>38</v>
      </c>
      <c r="F34" s="45">
        <v>97</v>
      </c>
      <c r="G34" s="3" t="s">
        <v>255</v>
      </c>
      <c r="H34" s="5" t="s">
        <v>256</v>
      </c>
      <c r="I34" s="5" t="s">
        <v>257</v>
      </c>
      <c r="J34" s="4" t="s">
        <v>70</v>
      </c>
      <c r="K34" s="44" t="s">
        <v>164</v>
      </c>
      <c r="L34" s="44" t="s">
        <v>258</v>
      </c>
      <c r="M34" s="187">
        <v>21.192160000000001</v>
      </c>
      <c r="N34" s="187">
        <v>92.158929999999998</v>
      </c>
      <c r="O34" s="3" t="s">
        <v>259</v>
      </c>
      <c r="P34" s="44">
        <v>3683</v>
      </c>
      <c r="Q34" s="7">
        <v>18531</v>
      </c>
      <c r="R34" s="7">
        <v>3683</v>
      </c>
      <c r="S34" s="7">
        <v>18531</v>
      </c>
      <c r="T34" s="7" t="s">
        <v>42</v>
      </c>
      <c r="U34" s="7">
        <v>106.58</v>
      </c>
      <c r="V34" s="77" t="s">
        <v>38</v>
      </c>
      <c r="W34" s="7">
        <v>7</v>
      </c>
      <c r="X34" s="7" t="s">
        <v>42</v>
      </c>
      <c r="Y34" s="4" t="s">
        <v>26</v>
      </c>
      <c r="Z34" s="3" t="s">
        <v>109</v>
      </c>
      <c r="AA34" s="4" t="s">
        <v>260</v>
      </c>
      <c r="AB34" s="45">
        <v>682.33333333333337</v>
      </c>
      <c r="AC34" s="29">
        <v>28</v>
      </c>
      <c r="AD34" s="44" t="s">
        <v>42</v>
      </c>
      <c r="AE34" s="44" t="s">
        <v>43</v>
      </c>
      <c r="AF34" s="4" t="s">
        <v>261</v>
      </c>
      <c r="AG34" s="44">
        <v>4800</v>
      </c>
      <c r="AH34" s="45">
        <v>22826.522333333334</v>
      </c>
      <c r="AI34" s="45">
        <v>32332.653929999997</v>
      </c>
      <c r="AJ34" s="45">
        <v>21555.102620000001</v>
      </c>
      <c r="AK34" s="45">
        <v>18163.89</v>
      </c>
      <c r="AL34" s="44">
        <v>260</v>
      </c>
      <c r="AM34" s="44"/>
      <c r="AN34" s="4" t="s">
        <v>262</v>
      </c>
      <c r="AO34" s="45">
        <v>677</v>
      </c>
      <c r="AP34" s="45" t="s">
        <v>43</v>
      </c>
      <c r="AQ34" s="44">
        <v>260</v>
      </c>
      <c r="AR34" s="29"/>
      <c r="AS34" s="4" t="s">
        <v>263</v>
      </c>
    </row>
    <row r="35" spans="1:45" ht="31">
      <c r="A35" s="132">
        <v>45261</v>
      </c>
      <c r="B35" s="7" t="s">
        <v>437</v>
      </c>
      <c r="C35" s="240" t="s">
        <v>17</v>
      </c>
      <c r="D35" s="7" t="s">
        <v>42</v>
      </c>
      <c r="E35" s="44">
        <v>36</v>
      </c>
      <c r="F35" s="45">
        <v>98</v>
      </c>
      <c r="G35" s="3" t="s">
        <v>255</v>
      </c>
      <c r="H35" s="5" t="s">
        <v>256</v>
      </c>
      <c r="I35" s="5" t="s">
        <v>257</v>
      </c>
      <c r="J35" s="4" t="s">
        <v>70</v>
      </c>
      <c r="K35" s="44" t="s">
        <v>157</v>
      </c>
      <c r="L35" s="44" t="s">
        <v>264</v>
      </c>
      <c r="M35" s="187">
        <v>21.193079000000001</v>
      </c>
      <c r="N35" s="187">
        <v>92.156948999999997</v>
      </c>
      <c r="O35" s="3" t="s">
        <v>265</v>
      </c>
      <c r="P35" s="44">
        <v>3649</v>
      </c>
      <c r="Q35" s="7">
        <v>15862</v>
      </c>
      <c r="R35" s="7">
        <v>3649</v>
      </c>
      <c r="S35" s="7">
        <v>15862</v>
      </c>
      <c r="T35" s="7" t="s">
        <v>42</v>
      </c>
      <c r="U35" s="7">
        <v>89</v>
      </c>
      <c r="V35" s="77" t="s">
        <v>38</v>
      </c>
      <c r="W35" s="7">
        <v>7</v>
      </c>
      <c r="X35" s="7" t="s">
        <v>42</v>
      </c>
      <c r="Y35" s="4" t="s">
        <v>26</v>
      </c>
      <c r="Z35" s="3" t="s">
        <v>109</v>
      </c>
      <c r="AA35" s="4" t="s">
        <v>260</v>
      </c>
      <c r="AB35" s="45">
        <v>563.12766666666664</v>
      </c>
      <c r="AC35" s="29">
        <v>105</v>
      </c>
      <c r="AD35" s="44" t="s">
        <v>42</v>
      </c>
      <c r="AE35" s="44" t="s">
        <v>43</v>
      </c>
      <c r="AF35" s="4" t="s">
        <v>261</v>
      </c>
      <c r="AG35" s="44">
        <v>4300</v>
      </c>
      <c r="AH35" s="45">
        <v>14657.330333333337</v>
      </c>
      <c r="AI35" s="45">
        <v>20960.774890000001</v>
      </c>
      <c r="AJ35" s="45">
        <v>13973.849926666669</v>
      </c>
      <c r="AK35" s="45">
        <v>11618.78</v>
      </c>
      <c r="AL35" s="44">
        <v>205</v>
      </c>
      <c r="AM35" s="44"/>
      <c r="AN35" s="4" t="s">
        <v>262</v>
      </c>
      <c r="AO35" s="45">
        <v>584.82366666666667</v>
      </c>
      <c r="AP35" s="45" t="s">
        <v>43</v>
      </c>
      <c r="AQ35" s="44">
        <v>205</v>
      </c>
      <c r="AR35" s="29"/>
      <c r="AS35" s="4" t="s">
        <v>263</v>
      </c>
    </row>
    <row r="36" spans="1:45" ht="31">
      <c r="A36" s="132">
        <v>45261</v>
      </c>
      <c r="B36" s="7" t="s">
        <v>437</v>
      </c>
      <c r="C36" s="240" t="s">
        <v>17</v>
      </c>
      <c r="D36" s="7" t="s">
        <v>42</v>
      </c>
      <c r="E36" s="44">
        <v>11</v>
      </c>
      <c r="F36" s="45">
        <v>53</v>
      </c>
      <c r="G36" s="3" t="s">
        <v>255</v>
      </c>
      <c r="H36" s="5" t="s">
        <v>256</v>
      </c>
      <c r="I36" s="5" t="s">
        <v>257</v>
      </c>
      <c r="J36" s="4" t="s">
        <v>70</v>
      </c>
      <c r="K36" s="44" t="s">
        <v>157</v>
      </c>
      <c r="L36" s="44" t="s">
        <v>264</v>
      </c>
      <c r="M36" s="187">
        <v>21.193325000000002</v>
      </c>
      <c r="N36" s="187">
        <v>92.157103000000006</v>
      </c>
      <c r="O36" s="3" t="s">
        <v>149</v>
      </c>
      <c r="P36" s="44">
        <v>1272</v>
      </c>
      <c r="Q36" s="7">
        <v>5674</v>
      </c>
      <c r="R36" s="7">
        <v>1272</v>
      </c>
      <c r="S36" s="7">
        <v>5674</v>
      </c>
      <c r="T36" s="7" t="s">
        <v>42</v>
      </c>
      <c r="U36" s="7">
        <v>59.18</v>
      </c>
      <c r="V36" s="77" t="s">
        <v>38</v>
      </c>
      <c r="W36" s="7">
        <v>7</v>
      </c>
      <c r="X36" s="7" t="s">
        <v>42</v>
      </c>
      <c r="Y36" s="4" t="s">
        <v>23</v>
      </c>
      <c r="Z36" s="3" t="s">
        <v>109</v>
      </c>
      <c r="AA36" s="4" t="s">
        <v>260</v>
      </c>
      <c r="AB36" s="45">
        <v>161</v>
      </c>
      <c r="AC36" s="29">
        <v>15</v>
      </c>
      <c r="AD36" s="44" t="s">
        <v>42</v>
      </c>
      <c r="AE36" s="44" t="s">
        <v>43</v>
      </c>
      <c r="AF36" s="4" t="s">
        <v>261</v>
      </c>
      <c r="AG36" s="44">
        <v>480</v>
      </c>
      <c r="AH36" s="45">
        <v>5315.7389999999996</v>
      </c>
      <c r="AI36" s="45">
        <v>7977.4711799999986</v>
      </c>
      <c r="AJ36" s="45">
        <v>5318.3141199999991</v>
      </c>
      <c r="AK36" s="45">
        <v>4439.08</v>
      </c>
      <c r="AL36" s="44">
        <v>76</v>
      </c>
      <c r="AM36" s="44"/>
      <c r="AN36" s="4" t="s">
        <v>262</v>
      </c>
      <c r="AO36" s="45">
        <v>168.32434079999999</v>
      </c>
      <c r="AP36" s="45" t="s">
        <v>43</v>
      </c>
      <c r="AQ36" s="44">
        <v>76</v>
      </c>
      <c r="AR36" s="29"/>
      <c r="AS36" s="4" t="s">
        <v>263</v>
      </c>
    </row>
    <row r="37" spans="1:45" s="12" customFormat="1" ht="31">
      <c r="A37" s="132">
        <v>45261</v>
      </c>
      <c r="B37" s="7" t="s">
        <v>266</v>
      </c>
      <c r="C37" s="33" t="s">
        <v>17</v>
      </c>
      <c r="D37" s="7" t="s">
        <v>42</v>
      </c>
      <c r="E37" s="7">
        <v>20</v>
      </c>
      <c r="F37" s="29">
        <v>2045</v>
      </c>
      <c r="G37" s="6" t="s">
        <v>267</v>
      </c>
      <c r="H37" s="34">
        <v>1712024697</v>
      </c>
      <c r="I37" s="55" t="s">
        <v>268</v>
      </c>
      <c r="J37" s="77" t="s">
        <v>86</v>
      </c>
      <c r="K37" s="7" t="s">
        <v>152</v>
      </c>
      <c r="L37" s="7" t="s">
        <v>269</v>
      </c>
      <c r="M37" s="6">
        <v>20.581</v>
      </c>
      <c r="N37" s="6">
        <v>92.144000000000005</v>
      </c>
      <c r="O37" s="6" t="s">
        <v>270</v>
      </c>
      <c r="P37" s="7">
        <v>1505</v>
      </c>
      <c r="Q37" s="7">
        <v>7224</v>
      </c>
      <c r="R37" s="7">
        <v>1505</v>
      </c>
      <c r="S37" s="7">
        <v>7224</v>
      </c>
      <c r="T37" s="7" t="s">
        <v>42</v>
      </c>
      <c r="U37" s="7">
        <f>446+55.76</f>
        <v>501.76</v>
      </c>
      <c r="V37" s="77" t="s">
        <v>113</v>
      </c>
      <c r="W37" s="7">
        <v>6</v>
      </c>
      <c r="X37" s="7" t="s">
        <v>42</v>
      </c>
      <c r="Y37" s="77" t="s">
        <v>23</v>
      </c>
      <c r="Z37" s="7"/>
      <c r="AA37" s="77" t="s">
        <v>271</v>
      </c>
      <c r="AB37" s="44">
        <v>64</v>
      </c>
      <c r="AC37" s="7">
        <v>20</v>
      </c>
      <c r="AD37" s="7" t="s">
        <v>42</v>
      </c>
      <c r="AE37" s="7" t="s">
        <v>43</v>
      </c>
      <c r="AF37" s="79" t="s">
        <v>272</v>
      </c>
      <c r="AG37" s="7">
        <v>150</v>
      </c>
      <c r="AH37" s="29">
        <v>8522</v>
      </c>
      <c r="AI37" s="29">
        <v>31000</v>
      </c>
      <c r="AJ37" s="29">
        <v>2195</v>
      </c>
      <c r="AK37" s="7">
        <v>840</v>
      </c>
      <c r="AL37" s="7">
        <v>567</v>
      </c>
      <c r="AM37" s="7">
        <v>3401</v>
      </c>
      <c r="AN37" s="77">
        <v>4500</v>
      </c>
      <c r="AO37" s="29">
        <v>50</v>
      </c>
      <c r="AP37" s="29" t="s">
        <v>42</v>
      </c>
      <c r="AQ37" s="7">
        <v>20</v>
      </c>
      <c r="AR37" s="7">
        <v>200</v>
      </c>
      <c r="AS37" s="77"/>
    </row>
    <row r="38" spans="1:45" s="12" customFormat="1" ht="170.5">
      <c r="A38" s="132">
        <v>45261</v>
      </c>
      <c r="B38" s="7" t="s">
        <v>266</v>
      </c>
      <c r="C38" s="33" t="s">
        <v>36</v>
      </c>
      <c r="D38" s="7" t="s">
        <v>42</v>
      </c>
      <c r="E38" s="7">
        <v>7</v>
      </c>
      <c r="F38" s="29">
        <v>557</v>
      </c>
      <c r="G38" s="6" t="s">
        <v>267</v>
      </c>
      <c r="H38" s="34">
        <v>1712024697</v>
      </c>
      <c r="I38" s="55" t="s">
        <v>268</v>
      </c>
      <c r="J38" s="77" t="s">
        <v>88</v>
      </c>
      <c r="K38" s="7" t="s">
        <v>149</v>
      </c>
      <c r="L38" s="7" t="s">
        <v>273</v>
      </c>
      <c r="M38" s="6">
        <v>20.949918</v>
      </c>
      <c r="N38" s="6">
        <v>92.253796100000002</v>
      </c>
      <c r="O38" s="6" t="s">
        <v>274</v>
      </c>
      <c r="P38" s="7">
        <v>1217</v>
      </c>
      <c r="Q38" s="7">
        <v>5842</v>
      </c>
      <c r="R38" s="7">
        <v>1217</v>
      </c>
      <c r="S38" s="7">
        <v>5842</v>
      </c>
      <c r="T38" s="7" t="s">
        <v>42</v>
      </c>
      <c r="U38" s="7">
        <v>75</v>
      </c>
      <c r="V38" s="77" t="s">
        <v>39</v>
      </c>
      <c r="W38" s="7">
        <v>5</v>
      </c>
      <c r="X38" s="7" t="s">
        <v>43</v>
      </c>
      <c r="Y38" s="216" t="s">
        <v>9</v>
      </c>
      <c r="Z38" s="32" t="s">
        <v>275</v>
      </c>
      <c r="AA38" s="4" t="s">
        <v>109</v>
      </c>
      <c r="AB38" s="44"/>
      <c r="AC38" s="7"/>
      <c r="AD38" s="7" t="s">
        <v>43</v>
      </c>
      <c r="AE38" s="7" t="s">
        <v>43</v>
      </c>
      <c r="AF38" s="79" t="s">
        <v>272</v>
      </c>
      <c r="AG38" s="7"/>
      <c r="AH38" s="29">
        <v>1800</v>
      </c>
      <c r="AI38" s="29">
        <v>29000</v>
      </c>
      <c r="AJ38" s="29"/>
      <c r="AK38" s="7"/>
      <c r="AL38" s="7"/>
      <c r="AM38" s="7"/>
      <c r="AN38" s="77"/>
      <c r="AO38" s="29"/>
      <c r="AP38" s="29"/>
      <c r="AQ38" s="7"/>
      <c r="AR38" s="7"/>
      <c r="AS38" s="79" t="s">
        <v>275</v>
      </c>
    </row>
    <row r="39" spans="1:45" ht="31">
      <c r="A39" s="132">
        <v>45261</v>
      </c>
      <c r="B39" s="7" t="s">
        <v>437</v>
      </c>
      <c r="C39" s="240" t="s">
        <v>0</v>
      </c>
      <c r="D39" s="7" t="s">
        <v>42</v>
      </c>
      <c r="E39" s="44">
        <v>18</v>
      </c>
      <c r="F39" s="45">
        <v>223</v>
      </c>
      <c r="G39" s="3" t="s">
        <v>276</v>
      </c>
      <c r="H39" s="5" t="s">
        <v>277</v>
      </c>
      <c r="I39" s="5" t="s">
        <v>278</v>
      </c>
      <c r="J39" s="4" t="s">
        <v>92</v>
      </c>
      <c r="K39" s="44" t="s">
        <v>157</v>
      </c>
      <c r="L39" s="44" t="s">
        <v>109</v>
      </c>
      <c r="M39" s="6">
        <v>20.952611000000001</v>
      </c>
      <c r="N39" s="6">
        <v>92.251658000000006</v>
      </c>
      <c r="O39" s="3" t="s">
        <v>279</v>
      </c>
      <c r="P39" s="44">
        <v>2800</v>
      </c>
      <c r="Q39" s="7">
        <v>14000</v>
      </c>
      <c r="R39" s="7">
        <v>2000</v>
      </c>
      <c r="S39" s="7">
        <v>10000</v>
      </c>
      <c r="T39" s="7" t="s">
        <v>42</v>
      </c>
      <c r="U39" s="7">
        <v>200</v>
      </c>
      <c r="V39" s="77" t="s">
        <v>38</v>
      </c>
      <c r="W39" s="7">
        <v>6</v>
      </c>
      <c r="X39" s="7" t="s">
        <v>42</v>
      </c>
      <c r="Y39" s="4" t="s">
        <v>25</v>
      </c>
      <c r="Z39" s="3"/>
      <c r="AA39" s="4" t="s">
        <v>280</v>
      </c>
      <c r="AB39" s="44">
        <v>800</v>
      </c>
      <c r="AC39" s="44">
        <v>2120</v>
      </c>
      <c r="AD39" s="44" t="s">
        <v>42</v>
      </c>
      <c r="AE39" s="44" t="s">
        <v>42</v>
      </c>
      <c r="AF39" s="4"/>
      <c r="AG39" s="44">
        <v>19026</v>
      </c>
      <c r="AH39" s="45">
        <v>65500</v>
      </c>
      <c r="AI39" s="45">
        <v>12850</v>
      </c>
      <c r="AJ39" s="45">
        <v>36684</v>
      </c>
      <c r="AK39" s="44">
        <v>60450</v>
      </c>
      <c r="AL39" s="44">
        <v>396</v>
      </c>
      <c r="AM39" s="44">
        <v>19026</v>
      </c>
      <c r="AN39" s="4" t="s">
        <v>281</v>
      </c>
      <c r="AO39" s="45">
        <v>1484</v>
      </c>
      <c r="AP39" s="45" t="s">
        <v>42</v>
      </c>
      <c r="AQ39" s="44">
        <v>200</v>
      </c>
      <c r="AR39" s="7"/>
      <c r="AS39" s="4"/>
    </row>
    <row r="40" spans="1:45" ht="31">
      <c r="A40" s="132">
        <v>45261</v>
      </c>
      <c r="B40" s="7" t="s">
        <v>437</v>
      </c>
      <c r="C40" s="240" t="s">
        <v>0</v>
      </c>
      <c r="D40" s="7" t="s">
        <v>42</v>
      </c>
      <c r="E40" s="44">
        <v>14</v>
      </c>
      <c r="F40" s="45">
        <v>223</v>
      </c>
      <c r="G40" s="3" t="s">
        <v>276</v>
      </c>
      <c r="H40" s="5" t="s">
        <v>282</v>
      </c>
      <c r="I40" s="5" t="s">
        <v>278</v>
      </c>
      <c r="J40" s="4" t="s">
        <v>92</v>
      </c>
      <c r="K40" s="44" t="s">
        <v>224</v>
      </c>
      <c r="L40" s="44" t="s">
        <v>109</v>
      </c>
      <c r="M40" s="6">
        <v>20.961089999999999</v>
      </c>
      <c r="N40" s="6">
        <v>92.248270000000005</v>
      </c>
      <c r="O40" s="3" t="s">
        <v>283</v>
      </c>
      <c r="P40" s="44">
        <v>1600</v>
      </c>
      <c r="Q40" s="7">
        <v>8000</v>
      </c>
      <c r="R40" s="7">
        <v>2000</v>
      </c>
      <c r="S40" s="7">
        <v>10000</v>
      </c>
      <c r="T40" s="7" t="s">
        <v>42</v>
      </c>
      <c r="U40" s="7">
        <v>280</v>
      </c>
      <c r="V40" s="77" t="s">
        <v>38</v>
      </c>
      <c r="W40" s="7">
        <v>6</v>
      </c>
      <c r="X40" s="7" t="s">
        <v>42</v>
      </c>
      <c r="Y40" s="4" t="s">
        <v>25</v>
      </c>
      <c r="Z40" s="3"/>
      <c r="AA40" s="4" t="s">
        <v>280</v>
      </c>
      <c r="AB40" s="44">
        <v>700</v>
      </c>
      <c r="AC40" s="44">
        <v>360</v>
      </c>
      <c r="AD40" s="44" t="s">
        <v>42</v>
      </c>
      <c r="AE40" s="44" t="s">
        <v>42</v>
      </c>
      <c r="AF40" s="4"/>
      <c r="AG40" s="44">
        <v>22800</v>
      </c>
      <c r="AH40" s="45">
        <v>41402</v>
      </c>
      <c r="AI40" s="45">
        <v>8809</v>
      </c>
      <c r="AJ40" s="45">
        <v>29002</v>
      </c>
      <c r="AK40" s="44">
        <v>39019</v>
      </c>
      <c r="AL40" s="44">
        <v>200</v>
      </c>
      <c r="AM40" s="44">
        <v>22800</v>
      </c>
      <c r="AN40" s="4" t="s">
        <v>281</v>
      </c>
      <c r="AO40" s="45">
        <v>900</v>
      </c>
      <c r="AP40" s="45" t="s">
        <v>42</v>
      </c>
      <c r="AQ40" s="44">
        <v>200</v>
      </c>
      <c r="AR40" s="7"/>
      <c r="AS40" s="4"/>
    </row>
    <row r="41" spans="1:45" ht="31">
      <c r="A41" s="132">
        <v>45261</v>
      </c>
      <c r="B41" s="7" t="s">
        <v>437</v>
      </c>
      <c r="C41" s="240" t="s">
        <v>17</v>
      </c>
      <c r="D41" s="7" t="s">
        <v>42</v>
      </c>
      <c r="E41" s="44">
        <v>23</v>
      </c>
      <c r="F41" s="45">
        <v>180</v>
      </c>
      <c r="G41" s="3" t="s">
        <v>284</v>
      </c>
      <c r="H41" s="5">
        <v>1882208947</v>
      </c>
      <c r="I41" s="39" t="s">
        <v>285</v>
      </c>
      <c r="J41" s="4" t="s">
        <v>91</v>
      </c>
      <c r="K41" s="44" t="s">
        <v>138</v>
      </c>
      <c r="L41" s="44" t="s">
        <v>109</v>
      </c>
      <c r="M41" s="6">
        <v>21.212779999999999</v>
      </c>
      <c r="N41" s="6">
        <v>92.164680000000004</v>
      </c>
      <c r="O41" s="3" t="s">
        <v>286</v>
      </c>
      <c r="P41" s="44">
        <v>2052</v>
      </c>
      <c r="Q41" s="7">
        <v>10000</v>
      </c>
      <c r="R41" s="7">
        <v>2000</v>
      </c>
      <c r="S41" s="7">
        <v>10000</v>
      </c>
      <c r="T41" s="7" t="s">
        <v>43</v>
      </c>
      <c r="U41" s="7"/>
      <c r="V41" s="77" t="s">
        <v>38</v>
      </c>
      <c r="W41" s="7">
        <v>6</v>
      </c>
      <c r="X41" s="7" t="s">
        <v>42</v>
      </c>
      <c r="Y41" s="4" t="s">
        <v>25</v>
      </c>
      <c r="Z41" s="3"/>
      <c r="AA41" s="4" t="s">
        <v>287</v>
      </c>
      <c r="AB41" s="44">
        <v>400</v>
      </c>
      <c r="AC41" s="44">
        <v>1000</v>
      </c>
      <c r="AD41" s="44" t="s">
        <v>42</v>
      </c>
      <c r="AE41" s="44" t="s">
        <v>42</v>
      </c>
      <c r="AF41" s="4"/>
      <c r="AG41" s="44">
        <v>43518</v>
      </c>
      <c r="AH41" s="45">
        <v>88956.292249999999</v>
      </c>
      <c r="AI41" s="45">
        <v>9070</v>
      </c>
      <c r="AJ41" s="45">
        <v>31142</v>
      </c>
      <c r="AK41" s="44">
        <v>85236.800000000003</v>
      </c>
      <c r="AL41" s="44">
        <v>413</v>
      </c>
      <c r="AM41" s="44">
        <v>43518</v>
      </c>
      <c r="AN41" s="4" t="s">
        <v>281</v>
      </c>
      <c r="AO41" s="45">
        <v>551</v>
      </c>
      <c r="AP41" s="45" t="s">
        <v>42</v>
      </c>
      <c r="AQ41" s="44">
        <v>150</v>
      </c>
      <c r="AR41" s="7"/>
      <c r="AS41" s="4"/>
    </row>
    <row r="42" spans="1:45" ht="31">
      <c r="A42" s="132">
        <v>45261</v>
      </c>
      <c r="B42" s="7" t="s">
        <v>437</v>
      </c>
      <c r="C42" s="240" t="s">
        <v>288</v>
      </c>
      <c r="D42" s="7" t="s">
        <v>42</v>
      </c>
      <c r="E42" s="44">
        <v>4</v>
      </c>
      <c r="F42" s="45">
        <v>67</v>
      </c>
      <c r="G42" s="3" t="s">
        <v>284</v>
      </c>
      <c r="H42" s="5">
        <v>1882208947</v>
      </c>
      <c r="I42" s="5" t="s">
        <v>285</v>
      </c>
      <c r="J42" s="4" t="s">
        <v>91</v>
      </c>
      <c r="K42" s="44" t="s">
        <v>152</v>
      </c>
      <c r="L42" s="44" t="s">
        <v>109</v>
      </c>
      <c r="M42" s="6">
        <v>21.2104815</v>
      </c>
      <c r="N42" s="6">
        <v>92.162402599999993</v>
      </c>
      <c r="O42" s="3" t="s">
        <v>289</v>
      </c>
      <c r="P42" s="44">
        <v>1900</v>
      </c>
      <c r="Q42" s="7">
        <v>7332</v>
      </c>
      <c r="R42" s="7">
        <v>2000</v>
      </c>
      <c r="S42" s="7">
        <v>10000</v>
      </c>
      <c r="T42" s="7" t="s">
        <v>42</v>
      </c>
      <c r="U42" s="7">
        <v>50</v>
      </c>
      <c r="V42" s="77" t="s">
        <v>38</v>
      </c>
      <c r="W42" s="7">
        <v>6</v>
      </c>
      <c r="X42" s="7" t="s">
        <v>42</v>
      </c>
      <c r="Y42" s="216" t="s">
        <v>9</v>
      </c>
      <c r="Z42" s="3"/>
      <c r="AA42" s="4" t="s">
        <v>109</v>
      </c>
      <c r="AB42" s="44"/>
      <c r="AC42" s="44"/>
      <c r="AD42" s="44" t="s">
        <v>43</v>
      </c>
      <c r="AE42" s="44" t="s">
        <v>42</v>
      </c>
      <c r="AF42" s="4"/>
      <c r="AG42" s="44">
        <v>17049</v>
      </c>
      <c r="AH42" s="45">
        <v>17791</v>
      </c>
      <c r="AI42" s="45">
        <v>2800</v>
      </c>
      <c r="AJ42" s="45">
        <v>13655</v>
      </c>
      <c r="AK42" s="44">
        <v>17047</v>
      </c>
      <c r="AL42" s="44">
        <v>150</v>
      </c>
      <c r="AM42" s="44">
        <v>17049</v>
      </c>
      <c r="AN42" s="4" t="s">
        <v>281</v>
      </c>
      <c r="AO42" s="45"/>
      <c r="AP42" s="45"/>
      <c r="AQ42" s="44">
        <v>50</v>
      </c>
      <c r="AR42" s="7"/>
      <c r="AS42" s="4"/>
    </row>
    <row r="43" spans="1:45" ht="31">
      <c r="A43" s="132">
        <v>45261</v>
      </c>
      <c r="B43" s="7" t="s">
        <v>437</v>
      </c>
      <c r="C43" s="240" t="s">
        <v>17</v>
      </c>
      <c r="D43" s="7" t="s">
        <v>42</v>
      </c>
      <c r="E43" s="44">
        <v>14</v>
      </c>
      <c r="F43" s="45">
        <v>195</v>
      </c>
      <c r="G43" s="3" t="s">
        <v>290</v>
      </c>
      <c r="H43" s="5" t="s">
        <v>291</v>
      </c>
      <c r="I43" s="5" t="s">
        <v>292</v>
      </c>
      <c r="J43" s="4" t="s">
        <v>67</v>
      </c>
      <c r="K43" s="44" t="s">
        <v>149</v>
      </c>
      <c r="L43" s="44" t="s">
        <v>293</v>
      </c>
      <c r="M43" s="187">
        <v>21.20147</v>
      </c>
      <c r="N43" s="187">
        <v>92.150850000000005</v>
      </c>
      <c r="O43" s="3" t="s">
        <v>294</v>
      </c>
      <c r="P43" s="44">
        <v>2000</v>
      </c>
      <c r="Q43" s="7">
        <v>10000</v>
      </c>
      <c r="R43" s="7">
        <v>2000</v>
      </c>
      <c r="S43" s="7">
        <v>10000</v>
      </c>
      <c r="T43" s="7" t="s">
        <v>42</v>
      </c>
      <c r="U43" s="7">
        <v>10</v>
      </c>
      <c r="V43" s="77" t="s">
        <v>113</v>
      </c>
      <c r="W43" s="7">
        <v>5</v>
      </c>
      <c r="X43" s="7" t="s">
        <v>43</v>
      </c>
      <c r="Y43" s="4" t="s">
        <v>25</v>
      </c>
      <c r="Z43" s="3"/>
      <c r="AA43" s="4" t="s">
        <v>295</v>
      </c>
      <c r="AB43" s="44">
        <v>600</v>
      </c>
      <c r="AC43" s="44">
        <v>1750</v>
      </c>
      <c r="AD43" s="44" t="s">
        <v>43</v>
      </c>
      <c r="AE43" s="44" t="s">
        <v>42</v>
      </c>
      <c r="AF43" s="4"/>
      <c r="AG43" s="44">
        <v>11000</v>
      </c>
      <c r="AH43" s="45">
        <v>34000</v>
      </c>
      <c r="AI43" s="45">
        <v>8900</v>
      </c>
      <c r="AJ43" s="45">
        <v>2400</v>
      </c>
      <c r="AK43" s="44">
        <v>34000</v>
      </c>
      <c r="AL43" s="44">
        <v>300</v>
      </c>
      <c r="AM43" s="44">
        <v>11000</v>
      </c>
      <c r="AN43" s="4" t="s">
        <v>281</v>
      </c>
      <c r="AO43" s="45">
        <v>1100</v>
      </c>
      <c r="AP43" s="45" t="s">
        <v>42</v>
      </c>
      <c r="AQ43" s="44"/>
      <c r="AR43" s="7"/>
      <c r="AS43" s="4"/>
    </row>
    <row r="44" spans="1:45" ht="31">
      <c r="A44" s="132">
        <v>45261</v>
      </c>
      <c r="B44" s="7" t="s">
        <v>437</v>
      </c>
      <c r="C44" s="240" t="s">
        <v>288</v>
      </c>
      <c r="D44" s="7" t="s">
        <v>42</v>
      </c>
      <c r="E44" s="44">
        <v>9</v>
      </c>
      <c r="F44" s="45">
        <v>14</v>
      </c>
      <c r="G44" s="3" t="s">
        <v>290</v>
      </c>
      <c r="H44" s="5" t="s">
        <v>291</v>
      </c>
      <c r="I44" s="5" t="s">
        <v>292</v>
      </c>
      <c r="J44" s="4" t="s">
        <v>67</v>
      </c>
      <c r="K44" s="44" t="s">
        <v>164</v>
      </c>
      <c r="L44" s="44" t="s">
        <v>296</v>
      </c>
      <c r="M44" s="187">
        <v>21.203803000000001</v>
      </c>
      <c r="N44" s="187">
        <v>92.150172999999995</v>
      </c>
      <c r="O44" s="3" t="s">
        <v>297</v>
      </c>
      <c r="P44" s="44">
        <v>1500</v>
      </c>
      <c r="Q44" s="7">
        <v>6567</v>
      </c>
      <c r="R44" s="7">
        <v>1500</v>
      </c>
      <c r="S44" s="7">
        <v>7500</v>
      </c>
      <c r="T44" s="7" t="s">
        <v>42</v>
      </c>
      <c r="U44" s="7">
        <v>25</v>
      </c>
      <c r="V44" s="77" t="s">
        <v>113</v>
      </c>
      <c r="W44" s="7">
        <v>5</v>
      </c>
      <c r="X44" s="7" t="s">
        <v>43</v>
      </c>
      <c r="Y44" s="216" t="s">
        <v>9</v>
      </c>
      <c r="Z44" s="3"/>
      <c r="AA44" s="4" t="s">
        <v>109</v>
      </c>
      <c r="AB44" s="44"/>
      <c r="AC44" s="44"/>
      <c r="AD44" s="44" t="s">
        <v>43</v>
      </c>
      <c r="AE44" s="44" t="s">
        <v>42</v>
      </c>
      <c r="AF44" s="4"/>
      <c r="AG44" s="44">
        <v>23000</v>
      </c>
      <c r="AH44" s="45">
        <v>29000</v>
      </c>
      <c r="AI44" s="45">
        <v>16000</v>
      </c>
      <c r="AJ44" s="45">
        <v>6000</v>
      </c>
      <c r="AK44" s="44">
        <v>27800</v>
      </c>
      <c r="AL44" s="44">
        <v>200</v>
      </c>
      <c r="AM44" s="44">
        <v>23000</v>
      </c>
      <c r="AN44" s="4" t="s">
        <v>281</v>
      </c>
      <c r="AO44" s="45"/>
      <c r="AP44" s="45"/>
      <c r="AQ44" s="44"/>
      <c r="AR44" s="7"/>
      <c r="AS44" s="4"/>
    </row>
    <row r="45" spans="1:45" ht="31">
      <c r="A45" s="132">
        <v>45261</v>
      </c>
      <c r="B45" s="7" t="s">
        <v>437</v>
      </c>
      <c r="C45" s="240" t="s">
        <v>17</v>
      </c>
      <c r="D45" s="7" t="s">
        <v>42</v>
      </c>
      <c r="E45" s="44">
        <v>30</v>
      </c>
      <c r="F45" s="45">
        <v>2195</v>
      </c>
      <c r="G45" s="3" t="s">
        <v>298</v>
      </c>
      <c r="H45" s="15" t="s">
        <v>299</v>
      </c>
      <c r="I45" s="5" t="s">
        <v>300</v>
      </c>
      <c r="J45" s="79" t="s">
        <v>65</v>
      </c>
      <c r="K45" s="44" t="s">
        <v>152</v>
      </c>
      <c r="L45" s="44">
        <v>13</v>
      </c>
      <c r="M45" s="187">
        <v>21.202921</v>
      </c>
      <c r="N45" s="187">
        <v>92.139172000000002</v>
      </c>
      <c r="O45" s="3" t="s">
        <v>301</v>
      </c>
      <c r="P45" s="44">
        <v>7062</v>
      </c>
      <c r="Q45" s="7">
        <v>30064</v>
      </c>
      <c r="R45" s="7">
        <v>7062</v>
      </c>
      <c r="S45" s="7">
        <v>30064</v>
      </c>
      <c r="T45" s="7" t="s">
        <v>42</v>
      </c>
      <c r="U45" s="7">
        <v>2000</v>
      </c>
      <c r="V45" s="77" t="s">
        <v>113</v>
      </c>
      <c r="W45" s="7">
        <v>5</v>
      </c>
      <c r="X45" s="7" t="s">
        <v>43</v>
      </c>
      <c r="Y45" s="4" t="s">
        <v>26</v>
      </c>
      <c r="Z45" s="3"/>
      <c r="AA45" s="4" t="s">
        <v>302</v>
      </c>
      <c r="AB45" s="44">
        <v>2000</v>
      </c>
      <c r="AC45" s="44">
        <v>5000</v>
      </c>
      <c r="AD45" s="44" t="s">
        <v>42</v>
      </c>
      <c r="AE45" s="44" t="s">
        <v>42</v>
      </c>
      <c r="AF45" s="4"/>
      <c r="AG45" s="44">
        <v>48212</v>
      </c>
      <c r="AH45" s="45">
        <v>73918</v>
      </c>
      <c r="AI45" s="45">
        <v>11708</v>
      </c>
      <c r="AJ45" s="45">
        <v>28160</v>
      </c>
      <c r="AK45" s="44">
        <v>64230</v>
      </c>
      <c r="AL45" s="44">
        <v>1344</v>
      </c>
      <c r="AM45" s="44">
        <v>48212</v>
      </c>
      <c r="AN45" s="4" t="s">
        <v>281</v>
      </c>
      <c r="AO45" s="45">
        <v>2000</v>
      </c>
      <c r="AP45" s="45" t="s">
        <v>42</v>
      </c>
      <c r="AQ45" s="44">
        <v>400</v>
      </c>
      <c r="AR45" s="7"/>
      <c r="AS45" s="4"/>
    </row>
    <row r="46" spans="1:45" ht="31">
      <c r="A46" s="132">
        <v>45261</v>
      </c>
      <c r="B46" s="7" t="s">
        <v>437</v>
      </c>
      <c r="C46" s="240" t="s">
        <v>17</v>
      </c>
      <c r="D46" s="7" t="s">
        <v>42</v>
      </c>
      <c r="E46" s="44">
        <v>26</v>
      </c>
      <c r="F46" s="45">
        <v>223</v>
      </c>
      <c r="G46" s="3" t="s">
        <v>303</v>
      </c>
      <c r="H46" s="15" t="s">
        <v>304</v>
      </c>
      <c r="I46" s="5" t="s">
        <v>305</v>
      </c>
      <c r="J46" s="4" t="s">
        <v>88</v>
      </c>
      <c r="K46" s="44" t="s">
        <v>130</v>
      </c>
      <c r="L46" s="44" t="s">
        <v>306</v>
      </c>
      <c r="M46" s="6">
        <v>20.951250000000002</v>
      </c>
      <c r="N46" s="6">
        <v>92.257949999999994</v>
      </c>
      <c r="O46" s="3" t="s">
        <v>307</v>
      </c>
      <c r="P46" s="44">
        <v>3240</v>
      </c>
      <c r="Q46" s="7">
        <v>15684</v>
      </c>
      <c r="R46" s="7">
        <v>2000</v>
      </c>
      <c r="S46" s="7">
        <v>10000</v>
      </c>
      <c r="T46" s="7" t="s">
        <v>42</v>
      </c>
      <c r="U46" s="7">
        <v>200</v>
      </c>
      <c r="V46" s="77" t="s">
        <v>38</v>
      </c>
      <c r="W46" s="7">
        <v>6</v>
      </c>
      <c r="X46" s="7" t="s">
        <v>42</v>
      </c>
      <c r="Y46" s="4" t="s">
        <v>25</v>
      </c>
      <c r="Z46" s="3"/>
      <c r="AA46" s="4" t="s">
        <v>308</v>
      </c>
      <c r="AB46" s="44">
        <v>600</v>
      </c>
      <c r="AC46" s="44">
        <v>300</v>
      </c>
      <c r="AD46" s="44" t="s">
        <v>42</v>
      </c>
      <c r="AE46" s="44" t="s">
        <v>42</v>
      </c>
      <c r="AF46" s="4"/>
      <c r="AG46" s="44">
        <v>8283</v>
      </c>
      <c r="AH46" s="45">
        <v>40216</v>
      </c>
      <c r="AI46" s="45">
        <v>1199</v>
      </c>
      <c r="AJ46" s="45">
        <v>6761</v>
      </c>
      <c r="AK46" s="44">
        <v>38539</v>
      </c>
      <c r="AL46" s="44">
        <v>89</v>
      </c>
      <c r="AM46" s="44">
        <v>8283</v>
      </c>
      <c r="AN46" s="4" t="s">
        <v>281</v>
      </c>
      <c r="AO46" s="45">
        <v>510</v>
      </c>
      <c r="AP46" s="45" t="s">
        <v>42</v>
      </c>
      <c r="AQ46" s="44">
        <v>55</v>
      </c>
      <c r="AR46" s="7"/>
      <c r="AS46" s="4"/>
    </row>
    <row r="47" spans="1:45" ht="31">
      <c r="A47" s="132">
        <v>45261</v>
      </c>
      <c r="B47" s="7" t="s">
        <v>437</v>
      </c>
      <c r="C47" s="240" t="s">
        <v>17</v>
      </c>
      <c r="D47" s="7" t="s">
        <v>42</v>
      </c>
      <c r="E47" s="44">
        <v>19</v>
      </c>
      <c r="F47" s="45">
        <v>272</v>
      </c>
      <c r="G47" s="3" t="s">
        <v>303</v>
      </c>
      <c r="H47" s="15" t="s">
        <v>304</v>
      </c>
      <c r="I47" s="5" t="s">
        <v>305</v>
      </c>
      <c r="J47" s="4" t="s">
        <v>88</v>
      </c>
      <c r="K47" s="44" t="s">
        <v>309</v>
      </c>
      <c r="L47" s="44" t="s">
        <v>310</v>
      </c>
      <c r="M47" s="6">
        <v>20.957409999999999</v>
      </c>
      <c r="N47" s="6">
        <v>92.253209999999996</v>
      </c>
      <c r="O47" s="3" t="s">
        <v>311</v>
      </c>
      <c r="P47" s="44">
        <v>2584</v>
      </c>
      <c r="Q47" s="7">
        <v>11726</v>
      </c>
      <c r="R47" s="7">
        <v>2000</v>
      </c>
      <c r="S47" s="7">
        <v>10000</v>
      </c>
      <c r="T47" s="7" t="s">
        <v>42</v>
      </c>
      <c r="U47" s="7">
        <v>100</v>
      </c>
      <c r="V47" s="77" t="s">
        <v>38</v>
      </c>
      <c r="W47" s="7">
        <v>6</v>
      </c>
      <c r="X47" s="7" t="s">
        <v>42</v>
      </c>
      <c r="Y47" s="4" t="s">
        <v>25</v>
      </c>
      <c r="Z47" s="3"/>
      <c r="AA47" s="4" t="s">
        <v>312</v>
      </c>
      <c r="AB47" s="44">
        <v>200</v>
      </c>
      <c r="AC47" s="44">
        <v>4500</v>
      </c>
      <c r="AD47" s="44" t="s">
        <v>42</v>
      </c>
      <c r="AE47" s="44" t="s">
        <v>42</v>
      </c>
      <c r="AF47" s="4"/>
      <c r="AG47" s="44">
        <v>3544</v>
      </c>
      <c r="AH47" s="45">
        <v>31901</v>
      </c>
      <c r="AI47" s="45">
        <v>1073</v>
      </c>
      <c r="AJ47" s="45">
        <v>11350</v>
      </c>
      <c r="AK47" s="44">
        <v>31443</v>
      </c>
      <c r="AL47" s="44">
        <v>95</v>
      </c>
      <c r="AM47" s="44">
        <v>3544</v>
      </c>
      <c r="AN47" s="4" t="s">
        <v>281</v>
      </c>
      <c r="AO47" s="45">
        <v>440</v>
      </c>
      <c r="AP47" s="45" t="s">
        <v>42</v>
      </c>
      <c r="AQ47" s="44">
        <v>50</v>
      </c>
      <c r="AR47" s="7"/>
      <c r="AS47" s="4"/>
    </row>
    <row r="48" spans="1:45" ht="31">
      <c r="A48" s="131">
        <v>45231</v>
      </c>
      <c r="B48" s="7" t="s">
        <v>438</v>
      </c>
      <c r="C48" s="240" t="s">
        <v>0</v>
      </c>
      <c r="D48" s="7" t="s">
        <v>42</v>
      </c>
      <c r="E48" s="44">
        <v>11</v>
      </c>
      <c r="F48" s="45">
        <v>35</v>
      </c>
      <c r="G48" s="3" t="s">
        <v>313</v>
      </c>
      <c r="H48" s="5">
        <v>1830377416</v>
      </c>
      <c r="I48" s="39" t="s">
        <v>314</v>
      </c>
      <c r="J48" s="4" t="s">
        <v>73</v>
      </c>
      <c r="K48" s="44" t="s">
        <v>138</v>
      </c>
      <c r="L48" s="44" t="s">
        <v>315</v>
      </c>
      <c r="M48" s="188">
        <v>21.178802000000001</v>
      </c>
      <c r="N48" s="188">
        <v>92.153829000000002</v>
      </c>
      <c r="O48" s="3" t="s">
        <v>316</v>
      </c>
      <c r="P48" s="44">
        <v>1194</v>
      </c>
      <c r="Q48" s="7">
        <v>5492</v>
      </c>
      <c r="R48" s="7">
        <v>1100</v>
      </c>
      <c r="S48" s="7">
        <v>5000</v>
      </c>
      <c r="T48" s="7" t="s">
        <v>43</v>
      </c>
      <c r="U48" s="7"/>
      <c r="V48" s="77" t="s">
        <v>38</v>
      </c>
      <c r="W48" s="7">
        <v>6</v>
      </c>
      <c r="X48" s="7" t="s">
        <v>42</v>
      </c>
      <c r="Y48" s="203" t="s">
        <v>23</v>
      </c>
      <c r="Z48" s="56" t="s">
        <v>109</v>
      </c>
      <c r="AA48" s="219" t="s">
        <v>317</v>
      </c>
      <c r="AB48" s="44">
        <v>281</v>
      </c>
      <c r="AC48" s="109">
        <v>174</v>
      </c>
      <c r="AD48" s="109" t="s">
        <v>42</v>
      </c>
      <c r="AE48" s="109" t="s">
        <v>42</v>
      </c>
      <c r="AF48" s="203"/>
      <c r="AG48" s="109">
        <v>1200</v>
      </c>
      <c r="AH48" s="164">
        <v>9534.76</v>
      </c>
      <c r="AI48" s="164">
        <v>5000</v>
      </c>
      <c r="AJ48" s="164">
        <v>350</v>
      </c>
      <c r="AK48" s="164">
        <v>7045.52</v>
      </c>
      <c r="AL48" s="109">
        <v>100</v>
      </c>
      <c r="AM48" s="109">
        <v>200</v>
      </c>
      <c r="AN48" s="232" t="s">
        <v>318</v>
      </c>
      <c r="AO48" s="45">
        <v>301</v>
      </c>
      <c r="AP48" s="45" t="s">
        <v>42</v>
      </c>
      <c r="AQ48" s="44"/>
      <c r="AR48" s="44"/>
      <c r="AS48" s="4" t="s">
        <v>319</v>
      </c>
    </row>
    <row r="49" spans="1:45" ht="31">
      <c r="A49" s="131">
        <v>45231</v>
      </c>
      <c r="B49" s="7" t="s">
        <v>438</v>
      </c>
      <c r="C49" s="240" t="s">
        <v>0</v>
      </c>
      <c r="D49" s="7" t="s">
        <v>42</v>
      </c>
      <c r="E49" s="44">
        <v>9</v>
      </c>
      <c r="F49" s="45">
        <v>35</v>
      </c>
      <c r="G49" s="3" t="s">
        <v>313</v>
      </c>
      <c r="H49" s="5">
        <v>1830377416</v>
      </c>
      <c r="I49" s="39" t="s">
        <v>314</v>
      </c>
      <c r="J49" s="4" t="s">
        <v>73</v>
      </c>
      <c r="K49" s="44" t="s">
        <v>157</v>
      </c>
      <c r="L49" s="44" t="s">
        <v>320</v>
      </c>
      <c r="M49" s="188">
        <v>21.180178999999999</v>
      </c>
      <c r="N49" s="188">
        <v>92.151188000000005</v>
      </c>
      <c r="O49" s="3" t="s">
        <v>321</v>
      </c>
      <c r="P49" s="44">
        <v>1298</v>
      </c>
      <c r="Q49" s="7">
        <v>5970</v>
      </c>
      <c r="R49" s="7">
        <v>1100</v>
      </c>
      <c r="S49" s="7">
        <v>5000</v>
      </c>
      <c r="T49" s="7" t="s">
        <v>43</v>
      </c>
      <c r="U49" s="7"/>
      <c r="V49" s="77" t="s">
        <v>38</v>
      </c>
      <c r="W49" s="7">
        <v>6</v>
      </c>
      <c r="X49" s="7" t="s">
        <v>42</v>
      </c>
      <c r="Y49" s="203" t="s">
        <v>23</v>
      </c>
      <c r="Z49" s="56" t="s">
        <v>109</v>
      </c>
      <c r="AA49" s="219" t="s">
        <v>317</v>
      </c>
      <c r="AB49" s="44">
        <v>216</v>
      </c>
      <c r="AC49" s="109">
        <v>178</v>
      </c>
      <c r="AD49" s="109" t="s">
        <v>42</v>
      </c>
      <c r="AE49" s="109" t="s">
        <v>42</v>
      </c>
      <c r="AF49" s="203"/>
      <c r="AG49" s="109">
        <v>1300</v>
      </c>
      <c r="AH49" s="164">
        <v>9825</v>
      </c>
      <c r="AI49" s="164">
        <v>5000</v>
      </c>
      <c r="AJ49" s="164">
        <v>500</v>
      </c>
      <c r="AK49" s="109">
        <v>6950</v>
      </c>
      <c r="AL49" s="109">
        <v>200</v>
      </c>
      <c r="AM49" s="109">
        <v>300</v>
      </c>
      <c r="AN49" s="232" t="s">
        <v>318</v>
      </c>
      <c r="AO49" s="45">
        <v>313</v>
      </c>
      <c r="AP49" s="45" t="s">
        <v>42</v>
      </c>
      <c r="AQ49" s="44"/>
      <c r="AR49" s="44"/>
      <c r="AS49" s="4" t="s">
        <v>319</v>
      </c>
    </row>
    <row r="50" spans="1:45" ht="31">
      <c r="A50" s="131">
        <v>45231</v>
      </c>
      <c r="B50" s="7" t="s">
        <v>438</v>
      </c>
      <c r="C50" s="240" t="s">
        <v>0</v>
      </c>
      <c r="D50" s="7" t="s">
        <v>42</v>
      </c>
      <c r="E50" s="44">
        <v>10</v>
      </c>
      <c r="F50" s="45">
        <v>70</v>
      </c>
      <c r="G50" s="3" t="s">
        <v>313</v>
      </c>
      <c r="H50" s="5">
        <v>1830377416</v>
      </c>
      <c r="I50" s="39" t="s">
        <v>314</v>
      </c>
      <c r="J50" s="4" t="s">
        <v>73</v>
      </c>
      <c r="K50" s="44" t="s">
        <v>130</v>
      </c>
      <c r="L50" s="44" t="s">
        <v>322</v>
      </c>
      <c r="M50" s="188">
        <v>21.184645</v>
      </c>
      <c r="N50" s="188">
        <v>92.149630999999999</v>
      </c>
      <c r="O50" s="3" t="s">
        <v>323</v>
      </c>
      <c r="P50" s="44">
        <v>1552</v>
      </c>
      <c r="Q50" s="7">
        <v>7139</v>
      </c>
      <c r="R50" s="7">
        <v>1100</v>
      </c>
      <c r="S50" s="7">
        <v>5000</v>
      </c>
      <c r="T50" s="7" t="s">
        <v>43</v>
      </c>
      <c r="U50" s="7"/>
      <c r="V50" s="77" t="s">
        <v>38</v>
      </c>
      <c r="W50" s="7">
        <v>6</v>
      </c>
      <c r="X50" s="7" t="s">
        <v>42</v>
      </c>
      <c r="Y50" s="203" t="s">
        <v>23</v>
      </c>
      <c r="Z50" s="56" t="s">
        <v>109</v>
      </c>
      <c r="AA50" s="219" t="s">
        <v>317</v>
      </c>
      <c r="AB50" s="44">
        <v>143</v>
      </c>
      <c r="AC50" s="109">
        <v>222</v>
      </c>
      <c r="AD50" s="109" t="s">
        <v>42</v>
      </c>
      <c r="AE50" s="109" t="s">
        <v>42</v>
      </c>
      <c r="AF50" s="203"/>
      <c r="AG50" s="109">
        <v>1500</v>
      </c>
      <c r="AH50" s="164">
        <v>8703</v>
      </c>
      <c r="AI50" s="164">
        <v>4980</v>
      </c>
      <c r="AJ50" s="164">
        <v>250</v>
      </c>
      <c r="AK50" s="109">
        <v>5885</v>
      </c>
      <c r="AL50" s="109">
        <v>100</v>
      </c>
      <c r="AM50" s="109">
        <v>350</v>
      </c>
      <c r="AN50" s="232" t="s">
        <v>318</v>
      </c>
      <c r="AO50" s="45">
        <v>267</v>
      </c>
      <c r="AP50" s="45" t="s">
        <v>42</v>
      </c>
      <c r="AQ50" s="44"/>
      <c r="AR50" s="44"/>
      <c r="AS50" s="4" t="s">
        <v>319</v>
      </c>
    </row>
    <row r="51" spans="1:45" ht="31">
      <c r="A51" s="131">
        <v>45231</v>
      </c>
      <c r="B51" s="7" t="s">
        <v>438</v>
      </c>
      <c r="C51" s="240" t="s">
        <v>0</v>
      </c>
      <c r="D51" s="7" t="s">
        <v>42</v>
      </c>
      <c r="E51" s="44">
        <v>7</v>
      </c>
      <c r="F51" s="45">
        <v>105</v>
      </c>
      <c r="G51" s="3" t="s">
        <v>313</v>
      </c>
      <c r="H51" s="5">
        <v>1830377416</v>
      </c>
      <c r="I51" s="39" t="s">
        <v>314</v>
      </c>
      <c r="J51" s="4" t="s">
        <v>73</v>
      </c>
      <c r="K51" s="44" t="s">
        <v>138</v>
      </c>
      <c r="L51" s="44" t="s">
        <v>324</v>
      </c>
      <c r="M51" s="188">
        <v>21.1798</v>
      </c>
      <c r="N51" s="188">
        <v>92.153099999999995</v>
      </c>
      <c r="O51" s="3" t="s">
        <v>325</v>
      </c>
      <c r="P51" s="44">
        <v>820</v>
      </c>
      <c r="Q51" s="7">
        <v>3772</v>
      </c>
      <c r="R51" s="7">
        <v>1100</v>
      </c>
      <c r="S51" s="7">
        <v>5000</v>
      </c>
      <c r="T51" s="7" t="s">
        <v>43</v>
      </c>
      <c r="U51" s="7"/>
      <c r="V51" s="77" t="s">
        <v>38</v>
      </c>
      <c r="W51" s="7">
        <v>6</v>
      </c>
      <c r="X51" s="7" t="s">
        <v>42</v>
      </c>
      <c r="Y51" s="203" t="s">
        <v>23</v>
      </c>
      <c r="Z51" s="56" t="s">
        <v>109</v>
      </c>
      <c r="AA51" s="219" t="s">
        <v>317</v>
      </c>
      <c r="AB51" s="44">
        <v>162</v>
      </c>
      <c r="AC51" s="109">
        <v>30</v>
      </c>
      <c r="AD51" s="109" t="s">
        <v>42</v>
      </c>
      <c r="AE51" s="109" t="s">
        <v>42</v>
      </c>
      <c r="AF51" s="203"/>
      <c r="AG51" s="109">
        <v>1200</v>
      </c>
      <c r="AH51" s="164">
        <v>6080</v>
      </c>
      <c r="AI51" s="164">
        <v>4970</v>
      </c>
      <c r="AJ51" s="164">
        <v>200</v>
      </c>
      <c r="AK51" s="109">
        <v>4698</v>
      </c>
      <c r="AL51" s="109">
        <v>100</v>
      </c>
      <c r="AM51" s="109">
        <v>300</v>
      </c>
      <c r="AN51" s="232" t="s">
        <v>318</v>
      </c>
      <c r="AO51" s="45">
        <v>136</v>
      </c>
      <c r="AP51" s="45" t="s">
        <v>42</v>
      </c>
      <c r="AQ51" s="44"/>
      <c r="AR51" s="44"/>
      <c r="AS51" s="4" t="s">
        <v>319</v>
      </c>
    </row>
    <row r="52" spans="1:45" ht="31">
      <c r="A52" s="132">
        <v>45261</v>
      </c>
      <c r="B52" s="7" t="s">
        <v>326</v>
      </c>
      <c r="C52" s="240" t="s">
        <v>17</v>
      </c>
      <c r="D52" s="7" t="s">
        <v>42</v>
      </c>
      <c r="E52" s="44">
        <v>4</v>
      </c>
      <c r="F52" s="45">
        <v>165</v>
      </c>
      <c r="G52" s="3" t="s">
        <v>327</v>
      </c>
      <c r="H52" s="5">
        <v>1642677575</v>
      </c>
      <c r="I52" s="5" t="s">
        <v>328</v>
      </c>
      <c r="J52" s="4" t="s">
        <v>83</v>
      </c>
      <c r="K52" s="44" t="s">
        <v>164</v>
      </c>
      <c r="L52" s="44" t="s">
        <v>329</v>
      </c>
      <c r="M52" s="188">
        <v>21.187465</v>
      </c>
      <c r="N52" s="188">
        <v>92.140186</v>
      </c>
      <c r="O52" s="3" t="s">
        <v>330</v>
      </c>
      <c r="P52" s="44">
        <v>601</v>
      </c>
      <c r="Q52" s="7">
        <v>2787</v>
      </c>
      <c r="R52" s="7">
        <v>1000</v>
      </c>
      <c r="S52" s="7">
        <v>5000</v>
      </c>
      <c r="T52" s="7" t="s">
        <v>43</v>
      </c>
      <c r="U52" s="7"/>
      <c r="V52" s="77" t="s">
        <v>38</v>
      </c>
      <c r="W52" s="7">
        <v>6</v>
      </c>
      <c r="X52" s="7" t="s">
        <v>42</v>
      </c>
      <c r="Y52" s="4" t="s">
        <v>23</v>
      </c>
      <c r="Z52" s="3"/>
      <c r="AA52" s="4" t="s">
        <v>331</v>
      </c>
      <c r="AB52" s="44">
        <v>250</v>
      </c>
      <c r="AC52" s="44"/>
      <c r="AD52" s="44" t="s">
        <v>43</v>
      </c>
      <c r="AE52" s="44" t="s">
        <v>42</v>
      </c>
      <c r="AF52" s="4"/>
      <c r="AG52" s="44">
        <v>20</v>
      </c>
      <c r="AH52" s="45">
        <v>2000</v>
      </c>
      <c r="AI52" s="45">
        <v>500</v>
      </c>
      <c r="AJ52" s="45">
        <v>30</v>
      </c>
      <c r="AK52" s="44">
        <v>2000</v>
      </c>
      <c r="AL52" s="44">
        <v>30</v>
      </c>
      <c r="AM52" s="44">
        <v>20</v>
      </c>
      <c r="AN52" s="4" t="s">
        <v>332</v>
      </c>
      <c r="AO52" s="45">
        <v>250</v>
      </c>
      <c r="AP52" s="45" t="s">
        <v>43</v>
      </c>
      <c r="AQ52" s="44"/>
      <c r="AR52" s="7"/>
      <c r="AS52" s="4"/>
    </row>
    <row r="53" spans="1:45" ht="31">
      <c r="A53" s="132">
        <v>45261</v>
      </c>
      <c r="B53" s="7" t="s">
        <v>326</v>
      </c>
      <c r="C53" s="240" t="s">
        <v>17</v>
      </c>
      <c r="D53" s="7" t="s">
        <v>42</v>
      </c>
      <c r="E53" s="44">
        <v>4</v>
      </c>
      <c r="F53" s="45">
        <v>200</v>
      </c>
      <c r="G53" s="3" t="s">
        <v>333</v>
      </c>
      <c r="H53" s="5">
        <v>1812882686</v>
      </c>
      <c r="I53" s="5" t="s">
        <v>334</v>
      </c>
      <c r="J53" s="4" t="s">
        <v>87</v>
      </c>
      <c r="K53" s="44" t="s">
        <v>164</v>
      </c>
      <c r="L53" s="44" t="s">
        <v>335</v>
      </c>
      <c r="M53" s="3">
        <v>20.977315000000001</v>
      </c>
      <c r="N53" s="3">
        <v>92.242219000000006</v>
      </c>
      <c r="O53" s="3" t="s">
        <v>336</v>
      </c>
      <c r="P53" s="44">
        <v>600</v>
      </c>
      <c r="Q53" s="7">
        <v>3146</v>
      </c>
      <c r="R53" s="7">
        <v>1000</v>
      </c>
      <c r="S53" s="7">
        <v>5000</v>
      </c>
      <c r="T53" s="7" t="s">
        <v>43</v>
      </c>
      <c r="U53" s="7"/>
      <c r="V53" s="77" t="s">
        <v>113</v>
      </c>
      <c r="W53" s="7">
        <v>5</v>
      </c>
      <c r="X53" s="7" t="s">
        <v>42</v>
      </c>
      <c r="Y53" s="4" t="s">
        <v>26</v>
      </c>
      <c r="Z53" s="3"/>
      <c r="AA53" s="4" t="s">
        <v>331</v>
      </c>
      <c r="AB53" s="44">
        <v>80</v>
      </c>
      <c r="AC53" s="44">
        <v>150</v>
      </c>
      <c r="AD53" s="44" t="s">
        <v>43</v>
      </c>
      <c r="AE53" s="44" t="s">
        <v>42</v>
      </c>
      <c r="AF53" s="4"/>
      <c r="AG53" s="44">
        <v>30</v>
      </c>
      <c r="AH53" s="45">
        <v>1000</v>
      </c>
      <c r="AI53" s="45">
        <v>1200</v>
      </c>
      <c r="AJ53" s="45">
        <v>15</v>
      </c>
      <c r="AK53" s="44">
        <v>900</v>
      </c>
      <c r="AL53" s="44">
        <v>30</v>
      </c>
      <c r="AM53" s="44">
        <v>20</v>
      </c>
      <c r="AN53" s="4" t="s">
        <v>332</v>
      </c>
      <c r="AO53" s="45">
        <v>100</v>
      </c>
      <c r="AP53" s="45" t="s">
        <v>43</v>
      </c>
      <c r="AQ53" s="44"/>
      <c r="AR53" s="7"/>
      <c r="AS53" s="4" t="s">
        <v>337</v>
      </c>
    </row>
    <row r="54" spans="1:45" ht="31">
      <c r="A54" s="132">
        <v>45261</v>
      </c>
      <c r="B54" s="7" t="s">
        <v>326</v>
      </c>
      <c r="C54" s="240" t="s">
        <v>17</v>
      </c>
      <c r="D54" s="7" t="s">
        <v>42</v>
      </c>
      <c r="E54" s="44">
        <v>6</v>
      </c>
      <c r="F54" s="45">
        <v>700</v>
      </c>
      <c r="G54" s="3" t="s">
        <v>338</v>
      </c>
      <c r="H54" s="5">
        <v>1767676860</v>
      </c>
      <c r="I54" s="5" t="s">
        <v>339</v>
      </c>
      <c r="J54" s="4" t="s">
        <v>89</v>
      </c>
      <c r="K54" s="44" t="s">
        <v>164</v>
      </c>
      <c r="L54" s="44" t="s">
        <v>296</v>
      </c>
      <c r="M54" s="3">
        <v>20.942409000000001</v>
      </c>
      <c r="N54" s="3">
        <v>92.257384000000002</v>
      </c>
      <c r="O54" s="3" t="s">
        <v>340</v>
      </c>
      <c r="P54" s="44">
        <v>1093</v>
      </c>
      <c r="Q54" s="7">
        <v>5505</v>
      </c>
      <c r="R54" s="7">
        <v>1400</v>
      </c>
      <c r="S54" s="7">
        <v>6500</v>
      </c>
      <c r="T54" s="7" t="s">
        <v>43</v>
      </c>
      <c r="U54" s="7"/>
      <c r="V54" s="77" t="s">
        <v>113</v>
      </c>
      <c r="W54" s="7">
        <v>6</v>
      </c>
      <c r="X54" s="7" t="s">
        <v>42</v>
      </c>
      <c r="Y54" s="4" t="s">
        <v>23</v>
      </c>
      <c r="Z54" s="3"/>
      <c r="AA54" s="4" t="s">
        <v>341</v>
      </c>
      <c r="AB54" s="44">
        <v>200</v>
      </c>
      <c r="AC54" s="44">
        <v>150</v>
      </c>
      <c r="AD54" s="44" t="s">
        <v>43</v>
      </c>
      <c r="AE54" s="44" t="s">
        <v>42</v>
      </c>
      <c r="AF54" s="4"/>
      <c r="AG54" s="44">
        <v>250</v>
      </c>
      <c r="AH54" s="45">
        <v>6500</v>
      </c>
      <c r="AI54" s="45">
        <v>2000</v>
      </c>
      <c r="AJ54" s="45">
        <v>1000</v>
      </c>
      <c r="AK54" s="44">
        <v>5200</v>
      </c>
      <c r="AL54" s="44">
        <v>3300</v>
      </c>
      <c r="AM54" s="44">
        <v>1000</v>
      </c>
      <c r="AN54" s="4" t="s">
        <v>332</v>
      </c>
      <c r="AO54" s="45">
        <v>400</v>
      </c>
      <c r="AP54" s="45" t="s">
        <v>42</v>
      </c>
      <c r="AQ54" s="44"/>
      <c r="AR54" s="7"/>
      <c r="AS54" s="4"/>
    </row>
    <row r="55" spans="1:45" ht="31">
      <c r="A55" s="132">
        <v>45261</v>
      </c>
      <c r="B55" s="32" t="s">
        <v>350</v>
      </c>
      <c r="C55" s="33" t="s">
        <v>0</v>
      </c>
      <c r="D55" s="32" t="s">
        <v>42</v>
      </c>
      <c r="E55" s="7">
        <v>9</v>
      </c>
      <c r="F55" s="29">
        <v>315</v>
      </c>
      <c r="G55" s="33" t="s">
        <v>342</v>
      </c>
      <c r="H55" s="38" t="s">
        <v>343</v>
      </c>
      <c r="I55" s="57" t="s">
        <v>344</v>
      </c>
      <c r="J55" s="79" t="s">
        <v>83</v>
      </c>
      <c r="K55" s="7" t="s">
        <v>138</v>
      </c>
      <c r="L55" s="32" t="s">
        <v>345</v>
      </c>
      <c r="M55" s="188">
        <v>21.191718000000002</v>
      </c>
      <c r="N55" s="188">
        <v>92.139201999999997</v>
      </c>
      <c r="O55" s="33" t="s">
        <v>346</v>
      </c>
      <c r="P55" s="7">
        <v>1168</v>
      </c>
      <c r="Q55" s="7">
        <v>6424</v>
      </c>
      <c r="R55" s="7">
        <v>1500</v>
      </c>
      <c r="S55" s="7">
        <v>7000</v>
      </c>
      <c r="T55" s="7" t="s">
        <v>42</v>
      </c>
      <c r="U55" s="7">
        <v>315</v>
      </c>
      <c r="V55" s="77" t="s">
        <v>38</v>
      </c>
      <c r="W55" s="7">
        <v>6</v>
      </c>
      <c r="X55" s="7" t="s">
        <v>42</v>
      </c>
      <c r="Y55" s="79" t="s">
        <v>23</v>
      </c>
      <c r="Z55" s="7" t="s">
        <v>109</v>
      </c>
      <c r="AA55" s="79" t="s">
        <v>347</v>
      </c>
      <c r="AB55" s="44">
        <v>700</v>
      </c>
      <c r="AC55" s="7">
        <v>500</v>
      </c>
      <c r="AD55" s="7" t="s">
        <v>43</v>
      </c>
      <c r="AE55" s="7" t="s">
        <v>42</v>
      </c>
      <c r="AF55" s="77"/>
      <c r="AG55" s="7">
        <v>600</v>
      </c>
      <c r="AH55" s="29">
        <v>4200</v>
      </c>
      <c r="AI55" s="29">
        <v>3500</v>
      </c>
      <c r="AJ55" s="29">
        <v>255</v>
      </c>
      <c r="AK55" s="32">
        <v>7626</v>
      </c>
      <c r="AL55" s="7">
        <v>16</v>
      </c>
      <c r="AM55" s="7">
        <v>3000</v>
      </c>
      <c r="AN55" s="77" t="s">
        <v>42</v>
      </c>
      <c r="AO55" s="29">
        <v>630</v>
      </c>
      <c r="AP55" s="29" t="s">
        <v>43</v>
      </c>
      <c r="AQ55" s="7"/>
      <c r="AR55" s="7">
        <v>1827</v>
      </c>
      <c r="AS55" s="4"/>
    </row>
    <row r="56" spans="1:45" ht="31">
      <c r="A56" s="132">
        <v>45261</v>
      </c>
      <c r="B56" s="32" t="s">
        <v>350</v>
      </c>
      <c r="C56" s="33" t="s">
        <v>0</v>
      </c>
      <c r="D56" s="32" t="s">
        <v>42</v>
      </c>
      <c r="E56" s="7">
        <v>16</v>
      </c>
      <c r="F56" s="29">
        <v>365</v>
      </c>
      <c r="G56" s="33" t="s">
        <v>342</v>
      </c>
      <c r="H56" s="38" t="s">
        <v>343</v>
      </c>
      <c r="I56" s="57" t="s">
        <v>344</v>
      </c>
      <c r="J56" s="79" t="s">
        <v>83</v>
      </c>
      <c r="K56" s="7" t="s">
        <v>164</v>
      </c>
      <c r="L56" s="7" t="s">
        <v>348</v>
      </c>
      <c r="M56" s="188">
        <v>21.189550000000001</v>
      </c>
      <c r="N56" s="188">
        <v>92.13776</v>
      </c>
      <c r="O56" s="6" t="s">
        <v>349</v>
      </c>
      <c r="P56" s="7">
        <v>2386</v>
      </c>
      <c r="Q56" s="7">
        <v>13123</v>
      </c>
      <c r="R56" s="7">
        <v>2500</v>
      </c>
      <c r="S56" s="7">
        <v>15000</v>
      </c>
      <c r="T56" s="7" t="s">
        <v>42</v>
      </c>
      <c r="U56" s="7">
        <v>365</v>
      </c>
      <c r="V56" s="77" t="s">
        <v>38</v>
      </c>
      <c r="W56" s="7">
        <v>6</v>
      </c>
      <c r="X56" s="7" t="s">
        <v>42</v>
      </c>
      <c r="Y56" s="79" t="s">
        <v>23</v>
      </c>
      <c r="Z56" s="7" t="s">
        <v>109</v>
      </c>
      <c r="AA56" s="79" t="s">
        <v>347</v>
      </c>
      <c r="AB56" s="44">
        <v>1020</v>
      </c>
      <c r="AC56" s="7">
        <v>500</v>
      </c>
      <c r="AD56" s="7" t="s">
        <v>43</v>
      </c>
      <c r="AE56" s="7" t="s">
        <v>42</v>
      </c>
      <c r="AF56" s="77"/>
      <c r="AG56" s="7">
        <v>750</v>
      </c>
      <c r="AH56" s="29">
        <v>3000</v>
      </c>
      <c r="AI56" s="29">
        <v>1800</v>
      </c>
      <c r="AJ56" s="29">
        <v>310</v>
      </c>
      <c r="AK56" s="7">
        <v>12250</v>
      </c>
      <c r="AL56" s="7">
        <v>22</v>
      </c>
      <c r="AM56" s="7">
        <v>4120</v>
      </c>
      <c r="AN56" s="77" t="s">
        <v>42</v>
      </c>
      <c r="AO56" s="29">
        <v>1015</v>
      </c>
      <c r="AP56" s="29" t="s">
        <v>43</v>
      </c>
      <c r="AQ56" s="7"/>
      <c r="AR56" s="7">
        <v>3645</v>
      </c>
      <c r="AS56" s="4"/>
    </row>
    <row r="57" spans="1:45" ht="31">
      <c r="A57" s="132">
        <v>45261</v>
      </c>
      <c r="B57" s="7" t="s">
        <v>350</v>
      </c>
      <c r="C57" s="240" t="s">
        <v>0</v>
      </c>
      <c r="D57" s="7" t="s">
        <v>42</v>
      </c>
      <c r="E57" s="44">
        <v>20</v>
      </c>
      <c r="F57" s="45">
        <v>600</v>
      </c>
      <c r="G57" s="3" t="s">
        <v>351</v>
      </c>
      <c r="H57" s="5">
        <v>1750945064</v>
      </c>
      <c r="I57" s="39" t="s">
        <v>352</v>
      </c>
      <c r="J57" s="4" t="s">
        <v>74</v>
      </c>
      <c r="K57" s="44" t="s">
        <v>138</v>
      </c>
      <c r="L57" s="44" t="s">
        <v>353</v>
      </c>
      <c r="M57" s="188">
        <v>21.174264950000001</v>
      </c>
      <c r="N57" s="188">
        <v>92.140101040000005</v>
      </c>
      <c r="O57" s="33" t="s">
        <v>354</v>
      </c>
      <c r="P57" s="32">
        <v>3688</v>
      </c>
      <c r="Q57" s="32">
        <v>19529</v>
      </c>
      <c r="R57" s="32">
        <v>4000</v>
      </c>
      <c r="S57" s="32">
        <v>22000</v>
      </c>
      <c r="T57" s="7" t="s">
        <v>42</v>
      </c>
      <c r="U57" s="32">
        <v>20</v>
      </c>
      <c r="V57" s="77" t="s">
        <v>38</v>
      </c>
      <c r="W57" s="32">
        <v>6</v>
      </c>
      <c r="X57" s="32" t="s">
        <v>42</v>
      </c>
      <c r="Y57" s="4" t="s">
        <v>26</v>
      </c>
      <c r="Z57" s="3"/>
      <c r="AA57" s="79" t="s">
        <v>355</v>
      </c>
      <c r="AB57" s="44">
        <v>720</v>
      </c>
      <c r="AC57" s="44">
        <v>2142</v>
      </c>
      <c r="AD57" s="44" t="s">
        <v>42</v>
      </c>
      <c r="AE57" s="44" t="s">
        <v>42</v>
      </c>
      <c r="AF57" s="4"/>
      <c r="AG57" s="44">
        <v>283</v>
      </c>
      <c r="AH57" s="45">
        <v>16707</v>
      </c>
      <c r="AI57" s="45">
        <v>80089</v>
      </c>
      <c r="AJ57" s="45">
        <v>1946</v>
      </c>
      <c r="AK57" s="44">
        <v>15173</v>
      </c>
      <c r="AL57" s="44">
        <v>20</v>
      </c>
      <c r="AM57" s="44">
        <v>2103</v>
      </c>
      <c r="AN57" s="79" t="s">
        <v>356</v>
      </c>
      <c r="AO57" s="45">
        <v>888</v>
      </c>
      <c r="AP57" s="45" t="s">
        <v>43</v>
      </c>
      <c r="AQ57" s="44">
        <v>20</v>
      </c>
      <c r="AR57" s="7"/>
      <c r="AS57" s="4"/>
    </row>
    <row r="58" spans="1:45" ht="31">
      <c r="A58" s="132">
        <v>45261</v>
      </c>
      <c r="B58" s="7" t="s">
        <v>350</v>
      </c>
      <c r="C58" s="240" t="s">
        <v>0</v>
      </c>
      <c r="D58" s="7" t="s">
        <v>42</v>
      </c>
      <c r="E58" s="44">
        <v>8</v>
      </c>
      <c r="F58" s="45">
        <v>300</v>
      </c>
      <c r="G58" s="3" t="s">
        <v>351</v>
      </c>
      <c r="H58" s="5">
        <v>1750945064</v>
      </c>
      <c r="I58" s="39" t="s">
        <v>352</v>
      </c>
      <c r="J58" s="4" t="s">
        <v>74</v>
      </c>
      <c r="K58" s="44" t="s">
        <v>138</v>
      </c>
      <c r="L58" s="44" t="s">
        <v>353</v>
      </c>
      <c r="M58" s="188">
        <v>21.173579749999998</v>
      </c>
      <c r="N58" s="188">
        <v>92.139543560000007</v>
      </c>
      <c r="O58" s="33" t="s">
        <v>357</v>
      </c>
      <c r="P58" s="32">
        <v>1002</v>
      </c>
      <c r="Q58" s="32">
        <v>4394</v>
      </c>
      <c r="R58" s="32">
        <v>1000</v>
      </c>
      <c r="S58" s="32">
        <v>5500</v>
      </c>
      <c r="T58" s="7" t="s">
        <v>42</v>
      </c>
      <c r="U58" s="32">
        <v>20</v>
      </c>
      <c r="V58" s="77" t="s">
        <v>38</v>
      </c>
      <c r="W58" s="32">
        <v>6</v>
      </c>
      <c r="X58" s="32" t="s">
        <v>42</v>
      </c>
      <c r="Y58" s="4" t="s">
        <v>23</v>
      </c>
      <c r="Z58" s="3"/>
      <c r="AA58" s="79" t="s">
        <v>355</v>
      </c>
      <c r="AB58" s="44">
        <v>294</v>
      </c>
      <c r="AC58" s="44">
        <v>398</v>
      </c>
      <c r="AD58" s="44" t="s">
        <v>42</v>
      </c>
      <c r="AE58" s="44" t="s">
        <v>42</v>
      </c>
      <c r="AF58" s="4"/>
      <c r="AG58" s="44">
        <v>167</v>
      </c>
      <c r="AH58" s="45">
        <v>4125</v>
      </c>
      <c r="AI58" s="45">
        <v>34325</v>
      </c>
      <c r="AJ58" s="45">
        <v>1465</v>
      </c>
      <c r="AK58" s="44">
        <v>3858</v>
      </c>
      <c r="AL58" s="44">
        <v>17</v>
      </c>
      <c r="AM58" s="44">
        <v>609</v>
      </c>
      <c r="AN58" s="79" t="s">
        <v>356</v>
      </c>
      <c r="AO58" s="45">
        <v>294</v>
      </c>
      <c r="AP58" s="45" t="s">
        <v>43</v>
      </c>
      <c r="AQ58" s="44">
        <v>17</v>
      </c>
      <c r="AR58" s="7"/>
      <c r="AS58" s="4"/>
    </row>
    <row r="59" spans="1:45" s="12" customFormat="1" ht="43.5">
      <c r="A59" s="132">
        <v>45261</v>
      </c>
      <c r="B59" s="59" t="s">
        <v>440</v>
      </c>
      <c r="C59" s="33" t="s">
        <v>0</v>
      </c>
      <c r="D59" s="7" t="s">
        <v>42</v>
      </c>
      <c r="E59" s="7">
        <v>15</v>
      </c>
      <c r="F59" s="60">
        <v>380</v>
      </c>
      <c r="G59" s="61" t="s">
        <v>363</v>
      </c>
      <c r="H59" s="62">
        <v>1644211459</v>
      </c>
      <c r="I59" s="28" t="s">
        <v>364</v>
      </c>
      <c r="J59" s="77" t="s">
        <v>78</v>
      </c>
      <c r="K59" s="59" t="s">
        <v>152</v>
      </c>
      <c r="L59" s="59" t="s">
        <v>365</v>
      </c>
      <c r="M59" s="188">
        <v>21.195730000000001</v>
      </c>
      <c r="N59" s="188">
        <v>92.164075999999994</v>
      </c>
      <c r="O59" s="183" t="s">
        <v>366</v>
      </c>
      <c r="P59" s="7">
        <v>1456</v>
      </c>
      <c r="Q59" s="7">
        <v>7213</v>
      </c>
      <c r="R59" s="7">
        <v>1500</v>
      </c>
      <c r="S59" s="7">
        <v>7500</v>
      </c>
      <c r="T59" s="7" t="s">
        <v>43</v>
      </c>
      <c r="U59" s="63"/>
      <c r="V59" s="77" t="s">
        <v>38</v>
      </c>
      <c r="W59" s="7">
        <v>7</v>
      </c>
      <c r="X59" s="7" t="s">
        <v>42</v>
      </c>
      <c r="Y59" s="190" t="s">
        <v>27</v>
      </c>
      <c r="Z59" s="7" t="s">
        <v>367</v>
      </c>
      <c r="AA59" s="77" t="s">
        <v>368</v>
      </c>
      <c r="AB59" s="44">
        <v>3000</v>
      </c>
      <c r="AC59" s="7">
        <v>150</v>
      </c>
      <c r="AD59" s="7" t="s">
        <v>42</v>
      </c>
      <c r="AE59" s="7" t="s">
        <v>42</v>
      </c>
      <c r="AF59" s="192"/>
      <c r="AG59" s="7">
        <v>3500</v>
      </c>
      <c r="AH59" s="29">
        <v>20850</v>
      </c>
      <c r="AI59" s="29">
        <v>6189</v>
      </c>
      <c r="AJ59" s="29">
        <v>1256</v>
      </c>
      <c r="AK59" s="7">
        <v>21438</v>
      </c>
      <c r="AL59" s="7">
        <v>881</v>
      </c>
      <c r="AM59" s="7">
        <v>3548</v>
      </c>
      <c r="AN59" s="77" t="s">
        <v>369</v>
      </c>
      <c r="AO59" s="29">
        <v>3330</v>
      </c>
      <c r="AP59" s="29" t="s">
        <v>42</v>
      </c>
      <c r="AQ59" s="7">
        <v>50</v>
      </c>
      <c r="AR59" s="7">
        <v>3820</v>
      </c>
      <c r="AS59" s="77"/>
    </row>
    <row r="60" spans="1:45" ht="31">
      <c r="A60" s="132">
        <v>45261</v>
      </c>
      <c r="B60" s="59" t="s">
        <v>440</v>
      </c>
      <c r="C60" s="33" t="s">
        <v>0</v>
      </c>
      <c r="D60" s="7" t="s">
        <v>42</v>
      </c>
      <c r="E60" s="44">
        <v>16</v>
      </c>
      <c r="F60" s="45">
        <v>250</v>
      </c>
      <c r="G60" s="61" t="s">
        <v>363</v>
      </c>
      <c r="H60" s="62">
        <v>1644211459</v>
      </c>
      <c r="I60" s="28" t="s">
        <v>364</v>
      </c>
      <c r="J60" s="77" t="s">
        <v>78</v>
      </c>
      <c r="K60" s="59" t="s">
        <v>152</v>
      </c>
      <c r="L60" s="59" t="s">
        <v>370</v>
      </c>
      <c r="M60" s="188">
        <v>21.195536000000001</v>
      </c>
      <c r="N60" s="188">
        <v>92.164631</v>
      </c>
      <c r="O60" s="183" t="s">
        <v>371</v>
      </c>
      <c r="P60" s="44">
        <v>1326</v>
      </c>
      <c r="Q60" s="7">
        <v>6940</v>
      </c>
      <c r="R60" s="7">
        <v>1500</v>
      </c>
      <c r="S60" s="7">
        <v>7500</v>
      </c>
      <c r="T60" s="7" t="s">
        <v>43</v>
      </c>
      <c r="U60" s="63"/>
      <c r="V60" s="77" t="s">
        <v>38</v>
      </c>
      <c r="W60" s="7">
        <v>7</v>
      </c>
      <c r="X60" s="7" t="s">
        <v>42</v>
      </c>
      <c r="Y60" s="4" t="s">
        <v>22</v>
      </c>
      <c r="Z60" s="65" t="s">
        <v>372</v>
      </c>
      <c r="AA60" s="77" t="s">
        <v>368</v>
      </c>
      <c r="AB60" s="44">
        <v>2800</v>
      </c>
      <c r="AC60" s="44"/>
      <c r="AD60" s="44" t="s">
        <v>42</v>
      </c>
      <c r="AE60" s="44" t="s">
        <v>42</v>
      </c>
      <c r="AF60" s="192"/>
      <c r="AG60" s="44">
        <v>2500</v>
      </c>
      <c r="AH60" s="45">
        <v>17700</v>
      </c>
      <c r="AI60" s="45">
        <v>6150</v>
      </c>
      <c r="AJ60" s="45">
        <v>2550</v>
      </c>
      <c r="AK60" s="44">
        <v>19500</v>
      </c>
      <c r="AL60" s="44">
        <v>660</v>
      </c>
      <c r="AM60" s="44">
        <v>4470</v>
      </c>
      <c r="AN60" s="77" t="s">
        <v>369</v>
      </c>
      <c r="AO60" s="45">
        <v>3000</v>
      </c>
      <c r="AP60" s="45" t="s">
        <v>42</v>
      </c>
      <c r="AQ60" s="44">
        <v>40</v>
      </c>
      <c r="AR60" s="7">
        <v>3680</v>
      </c>
      <c r="AS60" s="4"/>
    </row>
    <row r="61" spans="1:45" ht="31">
      <c r="A61" s="132">
        <v>45261</v>
      </c>
      <c r="B61" s="59" t="s">
        <v>440</v>
      </c>
      <c r="C61" s="33" t="s">
        <v>0</v>
      </c>
      <c r="D61" s="7" t="s">
        <v>42</v>
      </c>
      <c r="E61" s="66">
        <v>12</v>
      </c>
      <c r="F61" s="67">
        <v>144</v>
      </c>
      <c r="G61" s="68" t="s">
        <v>373</v>
      </c>
      <c r="H61" s="69">
        <v>1843561037</v>
      </c>
      <c r="I61" s="55" t="s">
        <v>374</v>
      </c>
      <c r="J61" s="191" t="s">
        <v>78</v>
      </c>
      <c r="K61" s="70" t="s">
        <v>149</v>
      </c>
      <c r="L61" s="70" t="s">
        <v>375</v>
      </c>
      <c r="M61" s="188">
        <v>21.198640000000001</v>
      </c>
      <c r="N61" s="188">
        <v>92.164519999999996</v>
      </c>
      <c r="O61" s="68" t="s">
        <v>376</v>
      </c>
      <c r="P61" s="66">
        <v>1380</v>
      </c>
      <c r="Q61" s="66">
        <v>6966</v>
      </c>
      <c r="R61" s="66">
        <v>1450</v>
      </c>
      <c r="S61" s="66">
        <v>7000</v>
      </c>
      <c r="T61" s="7" t="s">
        <v>43</v>
      </c>
      <c r="U61" s="63"/>
      <c r="V61" s="77" t="s">
        <v>38</v>
      </c>
      <c r="W61" s="66">
        <v>7</v>
      </c>
      <c r="X61" s="66" t="s">
        <v>42</v>
      </c>
      <c r="Y61" s="211" t="s">
        <v>22</v>
      </c>
      <c r="Z61" s="65" t="s">
        <v>372</v>
      </c>
      <c r="AA61" s="220" t="s">
        <v>377</v>
      </c>
      <c r="AB61" s="64"/>
      <c r="AC61" s="66">
        <v>4930</v>
      </c>
      <c r="AD61" s="66" t="s">
        <v>43</v>
      </c>
      <c r="AE61" s="66" t="s">
        <v>42</v>
      </c>
      <c r="AF61" s="192"/>
      <c r="AG61" s="66">
        <v>3084</v>
      </c>
      <c r="AH61" s="72">
        <v>18900</v>
      </c>
      <c r="AI61" s="67">
        <v>6476</v>
      </c>
      <c r="AJ61" s="67">
        <v>5841</v>
      </c>
      <c r="AK61" s="66">
        <v>14773</v>
      </c>
      <c r="AL61" s="66">
        <v>451</v>
      </c>
      <c r="AM61" s="66">
        <v>3160</v>
      </c>
      <c r="AN61" s="192" t="s">
        <v>109</v>
      </c>
      <c r="AO61" s="67">
        <v>822</v>
      </c>
      <c r="AP61" s="67" t="s">
        <v>42</v>
      </c>
      <c r="AQ61" s="66"/>
      <c r="AR61" s="66"/>
      <c r="AS61" s="206" t="s">
        <v>378</v>
      </c>
    </row>
    <row r="62" spans="1:45" ht="31">
      <c r="A62" s="132">
        <v>45261</v>
      </c>
      <c r="B62" s="59" t="s">
        <v>440</v>
      </c>
      <c r="C62" s="33" t="s">
        <v>0</v>
      </c>
      <c r="D62" s="7" t="s">
        <v>42</v>
      </c>
      <c r="E62" s="66">
        <v>19</v>
      </c>
      <c r="F62" s="73">
        <v>436</v>
      </c>
      <c r="G62" s="74" t="s">
        <v>379</v>
      </c>
      <c r="H62" s="75">
        <v>183825081</v>
      </c>
      <c r="I62" s="58" t="s">
        <v>380</v>
      </c>
      <c r="J62" s="192" t="s">
        <v>78</v>
      </c>
      <c r="K62" s="64" t="s">
        <v>164</v>
      </c>
      <c r="L62" s="64" t="s">
        <v>381</v>
      </c>
      <c r="M62" s="188">
        <v>21.1996</v>
      </c>
      <c r="N62" s="188">
        <v>92.161879999999996</v>
      </c>
      <c r="O62" s="68" t="s">
        <v>382</v>
      </c>
      <c r="P62" s="64">
        <v>2341</v>
      </c>
      <c r="Q62" s="66">
        <v>11764</v>
      </c>
      <c r="R62" s="66">
        <v>2410</v>
      </c>
      <c r="S62" s="66">
        <v>12178</v>
      </c>
      <c r="T62" s="7" t="s">
        <v>42</v>
      </c>
      <c r="U62" s="66">
        <v>132</v>
      </c>
      <c r="V62" s="77" t="s">
        <v>38</v>
      </c>
      <c r="W62" s="66">
        <v>7</v>
      </c>
      <c r="X62" s="66" t="s">
        <v>42</v>
      </c>
      <c r="Y62" s="216" t="s">
        <v>9</v>
      </c>
      <c r="Z62" s="76" t="s">
        <v>383</v>
      </c>
      <c r="AA62" s="192" t="s">
        <v>109</v>
      </c>
      <c r="AB62" s="64"/>
      <c r="AC62" s="64"/>
      <c r="AD62" s="64" t="s">
        <v>43</v>
      </c>
      <c r="AE62" s="64" t="s">
        <v>42</v>
      </c>
      <c r="AF62" s="192"/>
      <c r="AG62" s="64">
        <v>4723</v>
      </c>
      <c r="AH62" s="73">
        <v>21280</v>
      </c>
      <c r="AI62" s="73">
        <v>6690</v>
      </c>
      <c r="AJ62" s="73">
        <v>4525</v>
      </c>
      <c r="AK62" s="64">
        <v>28677</v>
      </c>
      <c r="AL62" s="64">
        <v>1714</v>
      </c>
      <c r="AM62" s="64">
        <v>1145</v>
      </c>
      <c r="AN62" s="192" t="s">
        <v>109</v>
      </c>
      <c r="AO62" s="73"/>
      <c r="AP62" s="73" t="s">
        <v>43</v>
      </c>
      <c r="AQ62" s="66"/>
      <c r="AR62" s="66"/>
      <c r="AS62" s="192"/>
    </row>
    <row r="63" spans="1:45" ht="31">
      <c r="A63" s="132">
        <v>45261</v>
      </c>
      <c r="B63" s="59" t="s">
        <v>440</v>
      </c>
      <c r="C63" s="33" t="s">
        <v>0</v>
      </c>
      <c r="D63" s="7" t="s">
        <v>42</v>
      </c>
      <c r="E63" s="44">
        <v>11</v>
      </c>
      <c r="F63" s="45">
        <v>672</v>
      </c>
      <c r="G63" s="3" t="s">
        <v>384</v>
      </c>
      <c r="H63" s="5">
        <v>1612519294</v>
      </c>
      <c r="I63" s="39" t="s">
        <v>385</v>
      </c>
      <c r="J63" s="4" t="s">
        <v>74</v>
      </c>
      <c r="K63" s="44" t="s">
        <v>138</v>
      </c>
      <c r="L63" s="44" t="s">
        <v>353</v>
      </c>
      <c r="M63" s="188">
        <v>21.174078000000002</v>
      </c>
      <c r="N63" s="188">
        <v>92.138824999999997</v>
      </c>
      <c r="O63" s="33" t="s">
        <v>386</v>
      </c>
      <c r="P63" s="32">
        <v>3116</v>
      </c>
      <c r="Q63" s="32">
        <v>15580</v>
      </c>
      <c r="R63" s="32">
        <v>3500</v>
      </c>
      <c r="S63" s="32">
        <v>18000</v>
      </c>
      <c r="T63" s="7" t="s">
        <v>42</v>
      </c>
      <c r="U63" s="32">
        <v>20</v>
      </c>
      <c r="V63" s="77" t="s">
        <v>38</v>
      </c>
      <c r="W63" s="32">
        <v>6</v>
      </c>
      <c r="X63" s="32" t="s">
        <v>42</v>
      </c>
      <c r="Y63" s="77" t="s">
        <v>387</v>
      </c>
      <c r="Z63" s="65" t="s">
        <v>372</v>
      </c>
      <c r="AA63" s="79" t="s">
        <v>355</v>
      </c>
      <c r="AB63" s="44">
        <v>720</v>
      </c>
      <c r="AC63" s="44">
        <v>200</v>
      </c>
      <c r="AD63" s="44" t="s">
        <v>42</v>
      </c>
      <c r="AE63" s="44" t="s">
        <v>42</v>
      </c>
      <c r="AF63" s="192"/>
      <c r="AG63" s="44">
        <v>283</v>
      </c>
      <c r="AH63" s="45">
        <v>13000</v>
      </c>
      <c r="AI63" s="45">
        <v>40090</v>
      </c>
      <c r="AJ63" s="45">
        <v>1870</v>
      </c>
      <c r="AK63" s="44">
        <v>1480</v>
      </c>
      <c r="AL63" s="44">
        <v>20</v>
      </c>
      <c r="AM63" s="44">
        <v>1800</v>
      </c>
      <c r="AN63" s="79" t="s">
        <v>356</v>
      </c>
      <c r="AO63" s="45">
        <v>750</v>
      </c>
      <c r="AP63" s="45" t="s">
        <v>43</v>
      </c>
      <c r="AQ63" s="44">
        <v>20</v>
      </c>
      <c r="AR63" s="7">
        <v>671</v>
      </c>
      <c r="AS63" s="4"/>
    </row>
    <row r="64" spans="1:45" ht="31">
      <c r="A64" s="132">
        <v>45261</v>
      </c>
      <c r="B64" s="7" t="s">
        <v>439</v>
      </c>
      <c r="C64" s="33" t="s">
        <v>0</v>
      </c>
      <c r="D64" s="7" t="s">
        <v>42</v>
      </c>
      <c r="E64" s="7">
        <v>32</v>
      </c>
      <c r="F64" s="29">
        <v>1242</v>
      </c>
      <c r="G64" s="6" t="s">
        <v>388</v>
      </c>
      <c r="H64" s="34" t="s">
        <v>389</v>
      </c>
      <c r="I64" s="31" t="s">
        <v>390</v>
      </c>
      <c r="J64" s="77" t="s">
        <v>89</v>
      </c>
      <c r="K64" s="7" t="s">
        <v>138</v>
      </c>
      <c r="L64" s="7" t="s">
        <v>391</v>
      </c>
      <c r="M64" s="6">
        <v>20.947658000000001</v>
      </c>
      <c r="N64" s="6">
        <v>92.260463999999999</v>
      </c>
      <c r="O64" s="6" t="s">
        <v>392</v>
      </c>
      <c r="P64" s="7">
        <v>1660</v>
      </c>
      <c r="Q64" s="7">
        <v>7314</v>
      </c>
      <c r="R64" s="7">
        <v>1800</v>
      </c>
      <c r="S64" s="7">
        <v>8000</v>
      </c>
      <c r="T64" s="7" t="s">
        <v>43</v>
      </c>
      <c r="U64" s="7"/>
      <c r="V64" s="77" t="s">
        <v>113</v>
      </c>
      <c r="W64" s="7">
        <v>5</v>
      </c>
      <c r="X64" s="7" t="s">
        <v>42</v>
      </c>
      <c r="Y64" s="77" t="s">
        <v>23</v>
      </c>
      <c r="Z64" s="7"/>
      <c r="AA64" s="77" t="s">
        <v>393</v>
      </c>
      <c r="AB64" s="44">
        <v>80</v>
      </c>
      <c r="AC64" s="7">
        <v>201</v>
      </c>
      <c r="AD64" s="7" t="s">
        <v>42</v>
      </c>
      <c r="AE64" s="7" t="s">
        <v>43</v>
      </c>
      <c r="AF64" s="77" t="s">
        <v>394</v>
      </c>
      <c r="AG64" s="7">
        <v>28815</v>
      </c>
      <c r="AH64" s="29">
        <v>7815</v>
      </c>
      <c r="AI64" s="29">
        <v>9860</v>
      </c>
      <c r="AJ64" s="29">
        <v>14335</v>
      </c>
      <c r="AK64" s="7">
        <v>900</v>
      </c>
      <c r="AL64" s="7">
        <v>1132</v>
      </c>
      <c r="AM64" s="7">
        <v>32350</v>
      </c>
      <c r="AN64" s="77">
        <v>0</v>
      </c>
      <c r="AO64" s="29">
        <v>110</v>
      </c>
      <c r="AP64" s="29" t="s">
        <v>42</v>
      </c>
      <c r="AQ64" s="7">
        <v>1450</v>
      </c>
      <c r="AR64" s="7"/>
      <c r="AS64" s="77" t="s">
        <v>395</v>
      </c>
    </row>
    <row r="65" spans="1:45" s="16" customFormat="1" ht="62.5" customHeight="1">
      <c r="A65" s="132">
        <v>45261</v>
      </c>
      <c r="B65" s="7" t="s">
        <v>437</v>
      </c>
      <c r="C65" s="33" t="s">
        <v>0</v>
      </c>
      <c r="D65" s="7" t="s">
        <v>42</v>
      </c>
      <c r="E65" s="7">
        <v>10</v>
      </c>
      <c r="F65" s="29">
        <v>112</v>
      </c>
      <c r="G65" s="33" t="s">
        <v>443</v>
      </c>
      <c r="H65" s="30"/>
      <c r="I65" s="31"/>
      <c r="J65" s="77" t="s">
        <v>68</v>
      </c>
      <c r="K65" s="7" t="s">
        <v>164</v>
      </c>
      <c r="L65" s="7" t="s">
        <v>397</v>
      </c>
      <c r="M65" s="187">
        <v>21.205590000000001</v>
      </c>
      <c r="N65" s="187">
        <v>92.157650000000004</v>
      </c>
      <c r="O65" s="6" t="s">
        <v>398</v>
      </c>
      <c r="P65" s="7">
        <v>2404</v>
      </c>
      <c r="Q65" s="29">
        <v>11058.4</v>
      </c>
      <c r="R65" s="78">
        <v>1780</v>
      </c>
      <c r="S65" s="78">
        <v>9214</v>
      </c>
      <c r="T65" s="7" t="s">
        <v>43</v>
      </c>
      <c r="U65" s="78">
        <v>112</v>
      </c>
      <c r="V65" s="77" t="s">
        <v>38</v>
      </c>
      <c r="W65" s="7">
        <v>6</v>
      </c>
      <c r="X65" s="7" t="s">
        <v>42</v>
      </c>
      <c r="Y65" s="77" t="s">
        <v>26</v>
      </c>
      <c r="Z65" s="3"/>
      <c r="AA65" s="221" t="s">
        <v>399</v>
      </c>
      <c r="AB65" s="64"/>
      <c r="AC65" s="7">
        <v>1899</v>
      </c>
      <c r="AD65" s="7" t="s">
        <v>43</v>
      </c>
      <c r="AE65" s="7" t="s">
        <v>43</v>
      </c>
      <c r="AF65" s="229" t="s">
        <v>400</v>
      </c>
      <c r="AG65" s="7"/>
      <c r="AH65" s="155">
        <v>17895.75</v>
      </c>
      <c r="AI65" s="155">
        <v>0</v>
      </c>
      <c r="AJ65" s="155">
        <v>5965.25</v>
      </c>
      <c r="AK65" s="7">
        <v>20046</v>
      </c>
      <c r="AL65" s="7">
        <v>3815</v>
      </c>
      <c r="AM65" s="7">
        <v>0</v>
      </c>
      <c r="AN65" s="77" t="s">
        <v>401</v>
      </c>
      <c r="AO65" s="29">
        <v>550</v>
      </c>
      <c r="AP65" s="29" t="s">
        <v>197</v>
      </c>
      <c r="AQ65" s="7"/>
      <c r="AR65" s="7">
        <v>469</v>
      </c>
      <c r="AS65" s="77"/>
    </row>
    <row r="66" spans="1:45" s="16" customFormat="1" ht="46.5">
      <c r="A66" s="132">
        <v>45261</v>
      </c>
      <c r="B66" s="7" t="s">
        <v>437</v>
      </c>
      <c r="C66" s="33" t="s">
        <v>0</v>
      </c>
      <c r="D66" s="7" t="s">
        <v>42</v>
      </c>
      <c r="E66" s="7">
        <v>12</v>
      </c>
      <c r="F66" s="29">
        <v>112</v>
      </c>
      <c r="G66" s="33" t="s">
        <v>441</v>
      </c>
      <c r="H66" s="5">
        <v>8801914974879</v>
      </c>
      <c r="I66" s="39" t="s">
        <v>396</v>
      </c>
      <c r="J66" s="77" t="s">
        <v>68</v>
      </c>
      <c r="K66" s="7" t="s">
        <v>164</v>
      </c>
      <c r="L66" s="7" t="s">
        <v>402</v>
      </c>
      <c r="M66" s="187">
        <v>21.204460000000001</v>
      </c>
      <c r="N66" s="187">
        <v>92.158389999999997</v>
      </c>
      <c r="O66" s="6" t="s">
        <v>403</v>
      </c>
      <c r="P66" s="7">
        <v>2715</v>
      </c>
      <c r="Q66" s="29">
        <v>12488.999999999998</v>
      </c>
      <c r="R66" s="78">
        <v>1777</v>
      </c>
      <c r="S66" s="78">
        <v>9119</v>
      </c>
      <c r="T66" s="7" t="s">
        <v>43</v>
      </c>
      <c r="U66" s="78">
        <v>112</v>
      </c>
      <c r="V66" s="77" t="s">
        <v>38</v>
      </c>
      <c r="W66" s="7">
        <v>6</v>
      </c>
      <c r="X66" s="7" t="s">
        <v>42</v>
      </c>
      <c r="Y66" s="77" t="s">
        <v>26</v>
      </c>
      <c r="Z66" s="3"/>
      <c r="AA66" s="221" t="s">
        <v>399</v>
      </c>
      <c r="AB66" s="64"/>
      <c r="AC66" s="7"/>
      <c r="AD66" s="7" t="s">
        <v>43</v>
      </c>
      <c r="AE66" s="7" t="s">
        <v>43</v>
      </c>
      <c r="AF66" s="229" t="s">
        <v>400</v>
      </c>
      <c r="AG66" s="7"/>
      <c r="AH66" s="155">
        <v>3660</v>
      </c>
      <c r="AI66" s="155">
        <v>0</v>
      </c>
      <c r="AJ66" s="155">
        <v>1220</v>
      </c>
      <c r="AK66" s="7">
        <v>1987</v>
      </c>
      <c r="AL66" s="7">
        <v>2893</v>
      </c>
      <c r="AM66" s="7">
        <v>0</v>
      </c>
      <c r="AN66" s="77" t="s">
        <v>401</v>
      </c>
      <c r="AO66" s="29">
        <v>600</v>
      </c>
      <c r="AP66" s="29" t="s">
        <v>197</v>
      </c>
      <c r="AQ66" s="7"/>
      <c r="AR66" s="7">
        <v>392</v>
      </c>
      <c r="AS66" s="77"/>
    </row>
    <row r="67" spans="1:45" s="16" customFormat="1" ht="31">
      <c r="A67" s="132">
        <v>45261</v>
      </c>
      <c r="B67" s="7" t="s">
        <v>437</v>
      </c>
      <c r="C67" s="33" t="s">
        <v>36</v>
      </c>
      <c r="D67" s="7" t="s">
        <v>42</v>
      </c>
      <c r="E67" s="7">
        <v>7</v>
      </c>
      <c r="F67" s="29">
        <v>56</v>
      </c>
      <c r="G67" s="33" t="s">
        <v>441</v>
      </c>
      <c r="H67" s="5">
        <v>8801914974879</v>
      </c>
      <c r="I67" s="39" t="s">
        <v>396</v>
      </c>
      <c r="J67" s="77" t="s">
        <v>68</v>
      </c>
      <c r="K67" s="7" t="s">
        <v>164</v>
      </c>
      <c r="L67" s="7" t="s">
        <v>404</v>
      </c>
      <c r="M67" s="187">
        <v>21.205100000000002</v>
      </c>
      <c r="N67" s="187">
        <v>92.155910000000006</v>
      </c>
      <c r="O67" s="6" t="s">
        <v>405</v>
      </c>
      <c r="P67" s="7">
        <v>1114</v>
      </c>
      <c r="Q67" s="29">
        <v>5124.3999999999996</v>
      </c>
      <c r="R67" s="78">
        <v>2567</v>
      </c>
      <c r="S67" s="78">
        <v>13574</v>
      </c>
      <c r="T67" s="7" t="s">
        <v>42</v>
      </c>
      <c r="U67" s="78">
        <v>56</v>
      </c>
      <c r="V67" s="77" t="s">
        <v>38</v>
      </c>
      <c r="W67" s="7">
        <v>6</v>
      </c>
      <c r="X67" s="7" t="s">
        <v>43</v>
      </c>
      <c r="Y67" s="216" t="s">
        <v>9</v>
      </c>
      <c r="Z67" s="3"/>
      <c r="AA67" s="222" t="s">
        <v>9</v>
      </c>
      <c r="AB67" s="223" t="s">
        <v>579</v>
      </c>
      <c r="AC67" s="7"/>
      <c r="AD67" s="7" t="s">
        <v>43</v>
      </c>
      <c r="AE67" s="7" t="s">
        <v>43</v>
      </c>
      <c r="AF67" s="4"/>
      <c r="AG67" s="7">
        <v>7832</v>
      </c>
      <c r="AH67" s="155">
        <v>0</v>
      </c>
      <c r="AI67" s="155">
        <v>0</v>
      </c>
      <c r="AJ67" s="155">
        <v>0</v>
      </c>
      <c r="AK67" s="7"/>
      <c r="AL67" s="7"/>
      <c r="AM67" s="7">
        <v>7576</v>
      </c>
      <c r="AN67" s="77"/>
      <c r="AO67" s="29"/>
      <c r="AP67" s="29"/>
      <c r="AQ67" s="7"/>
      <c r="AR67" s="7"/>
      <c r="AS67" s="77"/>
    </row>
    <row r="68" spans="1:45" s="16" customFormat="1" ht="46.5">
      <c r="A68" s="132">
        <v>45261</v>
      </c>
      <c r="B68" s="7" t="s">
        <v>437</v>
      </c>
      <c r="C68" s="33" t="s">
        <v>0</v>
      </c>
      <c r="D68" s="7" t="s">
        <v>42</v>
      </c>
      <c r="E68" s="7">
        <v>11</v>
      </c>
      <c r="F68" s="29">
        <v>112</v>
      </c>
      <c r="G68" s="33" t="s">
        <v>441</v>
      </c>
      <c r="H68" s="5">
        <v>8801914974879</v>
      </c>
      <c r="I68" s="39" t="s">
        <v>396</v>
      </c>
      <c r="J68" s="77" t="s">
        <v>68</v>
      </c>
      <c r="K68" s="7" t="s">
        <v>157</v>
      </c>
      <c r="L68" s="7" t="s">
        <v>406</v>
      </c>
      <c r="M68" s="187">
        <v>21.202120000000001</v>
      </c>
      <c r="N68" s="187">
        <v>92.155529999999999</v>
      </c>
      <c r="O68" s="6" t="s">
        <v>407</v>
      </c>
      <c r="P68" s="7">
        <v>1381</v>
      </c>
      <c r="Q68" s="29">
        <v>6352.5999999999995</v>
      </c>
      <c r="R68" s="78">
        <v>1790</v>
      </c>
      <c r="S68" s="78">
        <v>9024</v>
      </c>
      <c r="T68" s="7" t="s">
        <v>43</v>
      </c>
      <c r="U68" s="78">
        <v>112</v>
      </c>
      <c r="V68" s="77" t="s">
        <v>38</v>
      </c>
      <c r="W68" s="7">
        <v>6</v>
      </c>
      <c r="X68" s="7" t="s">
        <v>42</v>
      </c>
      <c r="Y68" s="77" t="s">
        <v>26</v>
      </c>
      <c r="Z68" s="3"/>
      <c r="AA68" s="221" t="s">
        <v>399</v>
      </c>
      <c r="AB68" s="64"/>
      <c r="AC68" s="7"/>
      <c r="AD68" s="7" t="s">
        <v>43</v>
      </c>
      <c r="AE68" s="7" t="s">
        <v>43</v>
      </c>
      <c r="AF68" s="229" t="s">
        <v>400</v>
      </c>
      <c r="AG68" s="7"/>
      <c r="AH68" s="155">
        <v>18199.5</v>
      </c>
      <c r="AI68" s="155">
        <v>0</v>
      </c>
      <c r="AJ68" s="155">
        <v>6066.5</v>
      </c>
      <c r="AK68" s="7">
        <v>20345</v>
      </c>
      <c r="AL68" s="7">
        <v>3921</v>
      </c>
      <c r="AM68" s="7">
        <v>0</v>
      </c>
      <c r="AN68" s="77" t="s">
        <v>401</v>
      </c>
      <c r="AO68" s="29">
        <v>653</v>
      </c>
      <c r="AP68" s="29" t="s">
        <v>197</v>
      </c>
      <c r="AQ68" s="7"/>
      <c r="AR68" s="7">
        <v>487</v>
      </c>
      <c r="AS68" s="77"/>
    </row>
    <row r="69" spans="1:45" s="16" customFormat="1" ht="31">
      <c r="A69" s="132">
        <v>45261</v>
      </c>
      <c r="B69" s="7" t="s">
        <v>437</v>
      </c>
      <c r="C69" s="33" t="s">
        <v>36</v>
      </c>
      <c r="D69" s="7" t="s">
        <v>42</v>
      </c>
      <c r="E69" s="7">
        <v>8</v>
      </c>
      <c r="F69" s="29">
        <v>17</v>
      </c>
      <c r="G69" s="33" t="s">
        <v>441</v>
      </c>
      <c r="H69" s="5">
        <v>8801914974879</v>
      </c>
      <c r="I69" s="39" t="s">
        <v>396</v>
      </c>
      <c r="J69" s="77" t="s">
        <v>68</v>
      </c>
      <c r="K69" s="7" t="s">
        <v>130</v>
      </c>
      <c r="L69" s="7" t="s">
        <v>236</v>
      </c>
      <c r="M69" s="187">
        <v>21.201139999999999</v>
      </c>
      <c r="N69" s="187">
        <v>92.15898</v>
      </c>
      <c r="O69" s="6" t="s">
        <v>408</v>
      </c>
      <c r="P69" s="44">
        <v>1334</v>
      </c>
      <c r="Q69" s="29">
        <v>6136.4</v>
      </c>
      <c r="R69" s="78">
        <v>2780</v>
      </c>
      <c r="S69" s="78">
        <v>13783</v>
      </c>
      <c r="T69" s="7" t="s">
        <v>42</v>
      </c>
      <c r="U69" s="78">
        <v>56</v>
      </c>
      <c r="V69" s="77" t="s">
        <v>38</v>
      </c>
      <c r="W69" s="7">
        <v>6</v>
      </c>
      <c r="X69" s="7" t="s">
        <v>43</v>
      </c>
      <c r="Y69" s="216" t="s">
        <v>9</v>
      </c>
      <c r="Z69" s="3"/>
      <c r="AA69" s="222" t="s">
        <v>9</v>
      </c>
      <c r="AB69" s="223" t="s">
        <v>579</v>
      </c>
      <c r="AC69" s="7"/>
      <c r="AD69" s="7" t="s">
        <v>43</v>
      </c>
      <c r="AE69" s="7" t="s">
        <v>43</v>
      </c>
      <c r="AF69" s="4"/>
      <c r="AG69" s="7">
        <v>10380</v>
      </c>
      <c r="AH69" s="155">
        <v>0</v>
      </c>
      <c r="AI69" s="155">
        <v>0</v>
      </c>
      <c r="AJ69" s="155">
        <v>0</v>
      </c>
      <c r="AK69" s="7"/>
      <c r="AL69" s="7"/>
      <c r="AM69" s="7">
        <v>8223</v>
      </c>
      <c r="AN69" s="77"/>
      <c r="AO69" s="29"/>
      <c r="AP69" s="29"/>
      <c r="AQ69" s="7"/>
      <c r="AR69" s="7"/>
      <c r="AS69" s="77"/>
    </row>
    <row r="70" spans="1:45" s="16" customFormat="1" ht="62.5" customHeight="1">
      <c r="A70" s="132">
        <v>45261</v>
      </c>
      <c r="B70" s="7" t="s">
        <v>437</v>
      </c>
      <c r="C70" s="33" t="s">
        <v>0</v>
      </c>
      <c r="D70" s="7" t="s">
        <v>42</v>
      </c>
      <c r="E70" s="7">
        <v>22</v>
      </c>
      <c r="F70" s="29">
        <v>140</v>
      </c>
      <c r="G70" s="33" t="s">
        <v>444</v>
      </c>
      <c r="H70" s="93"/>
      <c r="I70" s="31"/>
      <c r="J70" s="77" t="s">
        <v>69</v>
      </c>
      <c r="K70" s="7" t="s">
        <v>138</v>
      </c>
      <c r="L70" s="7" t="s">
        <v>411</v>
      </c>
      <c r="M70" s="187">
        <v>21.206672999999999</v>
      </c>
      <c r="N70" s="187">
        <v>92.168672999999998</v>
      </c>
      <c r="O70" s="6" t="s">
        <v>412</v>
      </c>
      <c r="P70" s="7">
        <v>2242</v>
      </c>
      <c r="Q70" s="29">
        <v>10313.199999999999</v>
      </c>
      <c r="R70" s="7">
        <v>2242</v>
      </c>
      <c r="S70" s="29">
        <v>10313.199999999999</v>
      </c>
      <c r="T70" s="7" t="s">
        <v>43</v>
      </c>
      <c r="U70" s="7">
        <v>140</v>
      </c>
      <c r="V70" s="77" t="s">
        <v>38</v>
      </c>
      <c r="W70" s="7">
        <v>6</v>
      </c>
      <c r="X70" s="7" t="s">
        <v>42</v>
      </c>
      <c r="Y70" s="77" t="s">
        <v>26</v>
      </c>
      <c r="Z70" s="3"/>
      <c r="AA70" s="221" t="s">
        <v>399</v>
      </c>
      <c r="AB70" s="64"/>
      <c r="AC70" s="7">
        <v>330</v>
      </c>
      <c r="AD70" s="7" t="s">
        <v>43</v>
      </c>
      <c r="AE70" s="7" t="s">
        <v>43</v>
      </c>
      <c r="AF70" s="229" t="s">
        <v>400</v>
      </c>
      <c r="AG70" s="7"/>
      <c r="AH70" s="155">
        <v>13341</v>
      </c>
      <c r="AI70" s="155">
        <v>0</v>
      </c>
      <c r="AJ70" s="155">
        <v>4447</v>
      </c>
      <c r="AK70" s="7">
        <v>8090</v>
      </c>
      <c r="AL70" s="7">
        <v>4611</v>
      </c>
      <c r="AM70" s="7">
        <v>5087</v>
      </c>
      <c r="AN70" s="77" t="s">
        <v>401</v>
      </c>
      <c r="AO70" s="29">
        <v>320</v>
      </c>
      <c r="AP70" s="29" t="s">
        <v>197</v>
      </c>
      <c r="AQ70" s="7"/>
      <c r="AR70" s="7">
        <v>722</v>
      </c>
      <c r="AS70" s="77"/>
    </row>
    <row r="71" spans="1:45" s="16" customFormat="1" ht="46.5">
      <c r="A71" s="132">
        <v>45261</v>
      </c>
      <c r="B71" s="7" t="s">
        <v>437</v>
      </c>
      <c r="C71" s="33" t="s">
        <v>0</v>
      </c>
      <c r="D71" s="7" t="s">
        <v>42</v>
      </c>
      <c r="E71" s="7">
        <v>21</v>
      </c>
      <c r="F71" s="29">
        <v>93</v>
      </c>
      <c r="G71" s="3" t="s">
        <v>442</v>
      </c>
      <c r="H71" s="15" t="s">
        <v>409</v>
      </c>
      <c r="I71" s="5" t="s">
        <v>410</v>
      </c>
      <c r="J71" s="77" t="s">
        <v>69</v>
      </c>
      <c r="K71" s="7" t="s">
        <v>130</v>
      </c>
      <c r="L71" s="7" t="s">
        <v>413</v>
      </c>
      <c r="M71" s="187">
        <v>21.201663</v>
      </c>
      <c r="N71" s="187">
        <v>92.168721000000005</v>
      </c>
      <c r="O71" s="6" t="s">
        <v>414</v>
      </c>
      <c r="P71" s="7">
        <v>2384</v>
      </c>
      <c r="Q71" s="29">
        <v>10966.4</v>
      </c>
      <c r="R71" s="7">
        <v>2384</v>
      </c>
      <c r="S71" s="29">
        <v>10966.4</v>
      </c>
      <c r="T71" s="7" t="s">
        <v>43</v>
      </c>
      <c r="U71" s="7">
        <v>93</v>
      </c>
      <c r="V71" s="77" t="s">
        <v>38</v>
      </c>
      <c r="W71" s="7">
        <v>6</v>
      </c>
      <c r="X71" s="7" t="s">
        <v>42</v>
      </c>
      <c r="Y71" s="77" t="s">
        <v>26</v>
      </c>
      <c r="Z71" s="3"/>
      <c r="AA71" s="221" t="s">
        <v>399</v>
      </c>
      <c r="AB71" s="64"/>
      <c r="AC71" s="7">
        <v>160</v>
      </c>
      <c r="AD71" s="7" t="s">
        <v>43</v>
      </c>
      <c r="AE71" s="7" t="s">
        <v>43</v>
      </c>
      <c r="AF71" s="229" t="s">
        <v>400</v>
      </c>
      <c r="AG71" s="7"/>
      <c r="AH71" s="155">
        <v>37283.25</v>
      </c>
      <c r="AI71" s="155">
        <v>0</v>
      </c>
      <c r="AJ71" s="155">
        <v>12427.75</v>
      </c>
      <c r="AK71" s="7">
        <v>31426</v>
      </c>
      <c r="AL71" s="7">
        <v>11726</v>
      </c>
      <c r="AM71" s="7">
        <v>6559</v>
      </c>
      <c r="AN71" s="77" t="s">
        <v>401</v>
      </c>
      <c r="AO71" s="29">
        <v>821</v>
      </c>
      <c r="AP71" s="29" t="s">
        <v>197</v>
      </c>
      <c r="AQ71" s="7"/>
      <c r="AR71" s="7">
        <v>1434</v>
      </c>
      <c r="AS71" s="77"/>
    </row>
    <row r="72" spans="1:45" s="16" customFormat="1" ht="31">
      <c r="A72" s="132">
        <v>45261</v>
      </c>
      <c r="B72" s="7" t="s">
        <v>437</v>
      </c>
      <c r="C72" s="33" t="s">
        <v>36</v>
      </c>
      <c r="D72" s="7" t="s">
        <v>42</v>
      </c>
      <c r="E72" s="7">
        <v>13</v>
      </c>
      <c r="F72" s="29">
        <v>56</v>
      </c>
      <c r="G72" s="3" t="s">
        <v>442</v>
      </c>
      <c r="H72" s="15" t="s">
        <v>409</v>
      </c>
      <c r="I72" s="5" t="s">
        <v>410</v>
      </c>
      <c r="J72" s="77" t="s">
        <v>69</v>
      </c>
      <c r="K72" s="7" t="s">
        <v>149</v>
      </c>
      <c r="L72" s="7" t="s">
        <v>415</v>
      </c>
      <c r="M72" s="187">
        <v>21.201325789999999</v>
      </c>
      <c r="N72" s="187">
        <v>92.163432450000002</v>
      </c>
      <c r="O72" s="6" t="s">
        <v>416</v>
      </c>
      <c r="P72" s="7">
        <v>1338</v>
      </c>
      <c r="Q72" s="29">
        <v>6154.7999999999993</v>
      </c>
      <c r="R72" s="7">
        <v>1338</v>
      </c>
      <c r="S72" s="29">
        <v>6154.7999999999993</v>
      </c>
      <c r="T72" s="7" t="s">
        <v>42</v>
      </c>
      <c r="U72" s="78">
        <v>56</v>
      </c>
      <c r="V72" s="77" t="s">
        <v>38</v>
      </c>
      <c r="W72" s="7">
        <v>6</v>
      </c>
      <c r="X72" s="7" t="s">
        <v>43</v>
      </c>
      <c r="Y72" s="216" t="s">
        <v>9</v>
      </c>
      <c r="Z72" s="3"/>
      <c r="AA72" s="222" t="s">
        <v>9</v>
      </c>
      <c r="AB72" s="223" t="s">
        <v>579</v>
      </c>
      <c r="AC72" s="7"/>
      <c r="AD72" s="7" t="s">
        <v>43</v>
      </c>
      <c r="AE72" s="7" t="s">
        <v>42</v>
      </c>
      <c r="AF72" s="4"/>
      <c r="AG72" s="7">
        <v>3840</v>
      </c>
      <c r="AH72" s="155">
        <v>0</v>
      </c>
      <c r="AI72" s="155">
        <v>0</v>
      </c>
      <c r="AJ72" s="155">
        <v>0</v>
      </c>
      <c r="AK72" s="7"/>
      <c r="AL72" s="7"/>
      <c r="AM72" s="7"/>
      <c r="AN72" s="77"/>
      <c r="AO72" s="29"/>
      <c r="AP72" s="29"/>
      <c r="AQ72" s="7"/>
      <c r="AR72" s="44"/>
      <c r="AS72" s="77"/>
    </row>
    <row r="73" spans="1:45" s="16" customFormat="1" ht="31">
      <c r="A73" s="132">
        <v>45261</v>
      </c>
      <c r="B73" s="7" t="s">
        <v>437</v>
      </c>
      <c r="C73" s="33" t="s">
        <v>36</v>
      </c>
      <c r="D73" s="7" t="s">
        <v>42</v>
      </c>
      <c r="E73" s="7">
        <v>8</v>
      </c>
      <c r="F73" s="29">
        <v>56</v>
      </c>
      <c r="G73" s="3" t="s">
        <v>442</v>
      </c>
      <c r="H73" s="15" t="s">
        <v>409</v>
      </c>
      <c r="I73" s="5" t="s">
        <v>410</v>
      </c>
      <c r="J73" s="77" t="s">
        <v>69</v>
      </c>
      <c r="K73" s="7" t="s">
        <v>309</v>
      </c>
      <c r="L73" s="7" t="s">
        <v>417</v>
      </c>
      <c r="M73" s="6">
        <v>21.202290999999999</v>
      </c>
      <c r="N73" s="6">
        <v>92.159966999999995</v>
      </c>
      <c r="O73" s="6" t="s">
        <v>418</v>
      </c>
      <c r="P73" s="7">
        <v>1187</v>
      </c>
      <c r="Q73" s="29">
        <v>5460.2</v>
      </c>
      <c r="R73" s="7">
        <v>1187</v>
      </c>
      <c r="S73" s="29">
        <v>5460.2</v>
      </c>
      <c r="T73" s="7" t="s">
        <v>42</v>
      </c>
      <c r="U73" s="78">
        <v>56</v>
      </c>
      <c r="V73" s="77" t="s">
        <v>38</v>
      </c>
      <c r="W73" s="7">
        <v>6</v>
      </c>
      <c r="X73" s="7" t="s">
        <v>43</v>
      </c>
      <c r="Y73" s="216" t="s">
        <v>9</v>
      </c>
      <c r="Z73" s="3"/>
      <c r="AA73" s="222" t="s">
        <v>9</v>
      </c>
      <c r="AB73" s="223" t="s">
        <v>579</v>
      </c>
      <c r="AC73" s="7"/>
      <c r="AD73" s="7" t="s">
        <v>43</v>
      </c>
      <c r="AE73" s="7" t="s">
        <v>42</v>
      </c>
      <c r="AF73" s="229"/>
      <c r="AG73" s="7">
        <v>3990</v>
      </c>
      <c r="AH73" s="155">
        <v>0</v>
      </c>
      <c r="AI73" s="155">
        <v>0</v>
      </c>
      <c r="AJ73" s="155">
        <v>0</v>
      </c>
      <c r="AK73" s="7"/>
      <c r="AL73" s="7"/>
      <c r="AM73" s="7"/>
      <c r="AN73" s="77"/>
      <c r="AO73" s="29"/>
      <c r="AP73" s="29"/>
      <c r="AQ73" s="7"/>
      <c r="AR73" s="7"/>
      <c r="AS73" s="77"/>
    </row>
    <row r="74" spans="1:45" s="16" customFormat="1" ht="31">
      <c r="A74" s="132">
        <v>45261</v>
      </c>
      <c r="B74" s="7" t="s">
        <v>437</v>
      </c>
      <c r="C74" s="33" t="s">
        <v>36</v>
      </c>
      <c r="D74" s="7" t="s">
        <v>42</v>
      </c>
      <c r="E74" s="7">
        <v>16</v>
      </c>
      <c r="F74" s="29">
        <v>56</v>
      </c>
      <c r="G74" s="3" t="s">
        <v>442</v>
      </c>
      <c r="H74" s="15" t="s">
        <v>409</v>
      </c>
      <c r="I74" s="5" t="s">
        <v>410</v>
      </c>
      <c r="J74" s="77" t="s">
        <v>69</v>
      </c>
      <c r="K74" s="7" t="s">
        <v>309</v>
      </c>
      <c r="L74" s="7" t="s">
        <v>419</v>
      </c>
      <c r="M74" s="187">
        <v>21.200865060000002</v>
      </c>
      <c r="N74" s="187">
        <v>92.160216410000004</v>
      </c>
      <c r="O74" s="6" t="s">
        <v>420</v>
      </c>
      <c r="P74" s="7">
        <v>2132</v>
      </c>
      <c r="Q74" s="29">
        <v>9807.1999999999989</v>
      </c>
      <c r="R74" s="7">
        <v>2132</v>
      </c>
      <c r="S74" s="29">
        <v>9807.1999999999989</v>
      </c>
      <c r="T74" s="7" t="s">
        <v>42</v>
      </c>
      <c r="U74" s="78">
        <v>56</v>
      </c>
      <c r="V74" s="77" t="s">
        <v>38</v>
      </c>
      <c r="W74" s="7">
        <v>6</v>
      </c>
      <c r="X74" s="7" t="s">
        <v>43</v>
      </c>
      <c r="Y74" s="216" t="s">
        <v>9</v>
      </c>
      <c r="Z74" s="3"/>
      <c r="AA74" s="222" t="s">
        <v>9</v>
      </c>
      <c r="AB74" s="223" t="s">
        <v>579</v>
      </c>
      <c r="AC74" s="7"/>
      <c r="AD74" s="7" t="s">
        <v>43</v>
      </c>
      <c r="AE74" s="7" t="s">
        <v>43</v>
      </c>
      <c r="AF74" s="4"/>
      <c r="AG74" s="7">
        <v>3892</v>
      </c>
      <c r="AH74" s="155">
        <v>0</v>
      </c>
      <c r="AI74" s="155">
        <v>0</v>
      </c>
      <c r="AJ74" s="155">
        <v>0</v>
      </c>
      <c r="AK74" s="44"/>
      <c r="AL74" s="44"/>
      <c r="AM74" s="44"/>
      <c r="AN74" s="4"/>
      <c r="AO74" s="45"/>
      <c r="AP74" s="45"/>
      <c r="AQ74" s="44"/>
      <c r="AR74" s="7"/>
      <c r="AS74" s="4"/>
    </row>
    <row r="75" spans="1:45" s="16" customFormat="1" ht="31">
      <c r="A75" s="132">
        <v>45261</v>
      </c>
      <c r="B75" s="7" t="s">
        <v>437</v>
      </c>
      <c r="C75" s="33" t="s">
        <v>18</v>
      </c>
      <c r="D75" s="7" t="s">
        <v>42</v>
      </c>
      <c r="E75" s="7">
        <v>10</v>
      </c>
      <c r="F75" s="29">
        <v>120</v>
      </c>
      <c r="G75" s="3" t="s">
        <v>442</v>
      </c>
      <c r="H75" s="15" t="s">
        <v>409</v>
      </c>
      <c r="I75" s="5" t="s">
        <v>410</v>
      </c>
      <c r="J75" s="77" t="s">
        <v>69</v>
      </c>
      <c r="K75" s="247" t="s">
        <v>421</v>
      </c>
      <c r="L75" s="247"/>
      <c r="M75" s="187">
        <v>21.201789000000002</v>
      </c>
      <c r="N75" s="187">
        <v>92.170776000000004</v>
      </c>
      <c r="O75" s="33" t="s">
        <v>422</v>
      </c>
      <c r="P75" s="7">
        <v>13305</v>
      </c>
      <c r="Q75" s="29">
        <v>61202.999999999993</v>
      </c>
      <c r="R75" s="7">
        <v>13305</v>
      </c>
      <c r="S75" s="29">
        <v>61202.999999999993</v>
      </c>
      <c r="T75" s="7" t="s">
        <v>42</v>
      </c>
      <c r="U75" s="78">
        <v>120</v>
      </c>
      <c r="V75" s="77" t="s">
        <v>38</v>
      </c>
      <c r="W75" s="7">
        <v>6</v>
      </c>
      <c r="X75" s="7" t="s">
        <v>43</v>
      </c>
      <c r="Y75" s="216" t="s">
        <v>9</v>
      </c>
      <c r="Z75" s="3"/>
      <c r="AA75" s="222" t="s">
        <v>9</v>
      </c>
      <c r="AB75" s="223" t="s">
        <v>579</v>
      </c>
      <c r="AC75" s="7"/>
      <c r="AD75" s="7" t="s">
        <v>43</v>
      </c>
      <c r="AE75" s="7" t="s">
        <v>42</v>
      </c>
      <c r="AF75" s="4"/>
      <c r="AG75" s="7"/>
      <c r="AH75" s="155">
        <v>0</v>
      </c>
      <c r="AI75" s="155">
        <v>0</v>
      </c>
      <c r="AJ75" s="155">
        <v>0</v>
      </c>
      <c r="AK75" s="44"/>
      <c r="AL75" s="44"/>
      <c r="AM75" s="44"/>
      <c r="AN75" s="4"/>
      <c r="AO75" s="45"/>
      <c r="AP75" s="45"/>
      <c r="AQ75" s="44"/>
      <c r="AR75" s="7">
        <v>3504</v>
      </c>
      <c r="AS75" s="4"/>
    </row>
    <row r="76" spans="1:45" ht="62">
      <c r="A76" s="132">
        <v>45261</v>
      </c>
      <c r="B76" s="7" t="s">
        <v>423</v>
      </c>
      <c r="C76" s="33" t="s">
        <v>0</v>
      </c>
      <c r="D76" s="7" t="s">
        <v>42</v>
      </c>
      <c r="E76" s="7">
        <v>48</v>
      </c>
      <c r="F76" s="29">
        <v>320</v>
      </c>
      <c r="G76" s="6" t="s">
        <v>424</v>
      </c>
      <c r="H76" s="80">
        <v>1716508971</v>
      </c>
      <c r="I76" s="31" t="s">
        <v>425</v>
      </c>
      <c r="J76" s="77" t="s">
        <v>79</v>
      </c>
      <c r="K76" s="7" t="s">
        <v>130</v>
      </c>
      <c r="L76" s="7" t="s">
        <v>426</v>
      </c>
      <c r="M76" s="188">
        <v>21.196872389999999</v>
      </c>
      <c r="N76" s="188">
        <v>92.166869680000005</v>
      </c>
      <c r="O76" s="6" t="s">
        <v>427</v>
      </c>
      <c r="P76" s="7">
        <v>4652</v>
      </c>
      <c r="Q76" s="7">
        <v>23564</v>
      </c>
      <c r="R76" s="7">
        <v>5000</v>
      </c>
      <c r="S76" s="7">
        <v>22500</v>
      </c>
      <c r="T76" s="7" t="s">
        <v>42</v>
      </c>
      <c r="U76" s="7">
        <v>98</v>
      </c>
      <c r="V76" s="77" t="s">
        <v>38</v>
      </c>
      <c r="W76" s="7">
        <v>7</v>
      </c>
      <c r="X76" s="7" t="s">
        <v>42</v>
      </c>
      <c r="Y76" s="77" t="s">
        <v>26</v>
      </c>
      <c r="Z76" s="3"/>
      <c r="AA76" s="79" t="s">
        <v>428</v>
      </c>
      <c r="AB76" s="44">
        <v>1000</v>
      </c>
      <c r="AC76" s="7">
        <v>2800</v>
      </c>
      <c r="AD76" s="7" t="s">
        <v>42</v>
      </c>
      <c r="AE76" s="7" t="s">
        <v>42</v>
      </c>
      <c r="AF76" s="77"/>
      <c r="AG76" s="7">
        <v>18650</v>
      </c>
      <c r="AH76" s="29">
        <v>40000</v>
      </c>
      <c r="AI76" s="29">
        <v>5000</v>
      </c>
      <c r="AJ76" s="29">
        <v>1000</v>
      </c>
      <c r="AK76" s="7">
        <v>23850</v>
      </c>
      <c r="AL76" s="7">
        <f>2875+495</f>
        <v>3370</v>
      </c>
      <c r="AM76" s="7">
        <v>18650</v>
      </c>
      <c r="AN76" s="77" t="s">
        <v>429</v>
      </c>
      <c r="AO76" s="29">
        <v>1500</v>
      </c>
      <c r="AP76" s="29" t="s">
        <v>42</v>
      </c>
      <c r="AQ76" s="7">
        <v>495</v>
      </c>
      <c r="AR76" s="7">
        <v>2875</v>
      </c>
      <c r="AS76" s="221" t="s">
        <v>430</v>
      </c>
    </row>
    <row r="77" spans="1:45" ht="31">
      <c r="A77" s="132">
        <v>45261</v>
      </c>
      <c r="B77" s="7" t="s">
        <v>423</v>
      </c>
      <c r="C77" s="240" t="s">
        <v>18</v>
      </c>
      <c r="D77" s="7" t="s">
        <v>42</v>
      </c>
      <c r="E77" s="7">
        <v>8</v>
      </c>
      <c r="F77" s="45">
        <v>594</v>
      </c>
      <c r="G77" s="6" t="s">
        <v>424</v>
      </c>
      <c r="H77" s="80">
        <v>1716508971</v>
      </c>
      <c r="I77" s="31" t="s">
        <v>425</v>
      </c>
      <c r="J77" s="4" t="s">
        <v>79</v>
      </c>
      <c r="K77" s="44" t="s">
        <v>432</v>
      </c>
      <c r="L77" s="44"/>
      <c r="M77" s="3">
        <v>21.216149999999999</v>
      </c>
      <c r="N77" s="3">
        <v>92.144999999999996</v>
      </c>
      <c r="O77" s="3" t="s">
        <v>433</v>
      </c>
      <c r="P77" s="7">
        <v>6954</v>
      </c>
      <c r="Q77" s="7">
        <v>35201</v>
      </c>
      <c r="R77" s="44">
        <v>7500</v>
      </c>
      <c r="S77" s="7">
        <v>36000</v>
      </c>
      <c r="T77" s="7" t="s">
        <v>42</v>
      </c>
      <c r="U77" s="7">
        <v>20</v>
      </c>
      <c r="V77" s="77" t="s">
        <v>38</v>
      </c>
      <c r="W77" s="7">
        <v>7</v>
      </c>
      <c r="X77" s="7" t="s">
        <v>42</v>
      </c>
      <c r="Y77" s="216" t="s">
        <v>9</v>
      </c>
      <c r="Z77" s="3"/>
      <c r="AA77" s="4" t="s">
        <v>109</v>
      </c>
      <c r="AB77" s="44"/>
      <c r="AC77" s="44"/>
      <c r="AD77" s="44" t="s">
        <v>43</v>
      </c>
      <c r="AE77" s="44"/>
      <c r="AF77" s="4"/>
      <c r="AG77" s="44"/>
      <c r="AH77" s="45"/>
      <c r="AI77" s="45"/>
      <c r="AJ77" s="45"/>
      <c r="AK77" s="44"/>
      <c r="AL77" s="44"/>
      <c r="AM77" s="44"/>
      <c r="AN77" s="4"/>
      <c r="AO77" s="45"/>
      <c r="AP77" s="45"/>
      <c r="AQ77" s="44"/>
      <c r="AR77" s="7"/>
      <c r="AS77" s="4"/>
    </row>
    <row r="78" spans="1:45" ht="31">
      <c r="A78" s="132">
        <v>45261</v>
      </c>
      <c r="B78" s="7" t="s">
        <v>539</v>
      </c>
      <c r="C78" s="240" t="s">
        <v>0</v>
      </c>
      <c r="D78" s="7" t="s">
        <v>42</v>
      </c>
      <c r="E78" s="44">
        <v>11</v>
      </c>
      <c r="F78" s="45">
        <v>111</v>
      </c>
      <c r="G78" s="3" t="s">
        <v>446</v>
      </c>
      <c r="H78" s="15" t="s">
        <v>447</v>
      </c>
      <c r="I78" s="14" t="s">
        <v>448</v>
      </c>
      <c r="J78" s="4" t="s">
        <v>63</v>
      </c>
      <c r="K78" s="44" t="s">
        <v>152</v>
      </c>
      <c r="L78" s="44" t="s">
        <v>449</v>
      </c>
      <c r="M78" s="3">
        <v>22.213327</v>
      </c>
      <c r="N78" s="3">
        <v>93.149474999999995</v>
      </c>
      <c r="O78" s="3" t="s">
        <v>450</v>
      </c>
      <c r="P78" s="44">
        <v>1233</v>
      </c>
      <c r="Q78" s="7">
        <v>6557</v>
      </c>
      <c r="R78" s="7">
        <v>1233</v>
      </c>
      <c r="S78" s="7">
        <v>6557</v>
      </c>
      <c r="T78" s="7" t="s">
        <v>42</v>
      </c>
      <c r="U78" s="7">
        <v>100</v>
      </c>
      <c r="V78" s="77" t="s">
        <v>38</v>
      </c>
      <c r="W78" s="7">
        <v>6</v>
      </c>
      <c r="X78" s="7" t="s">
        <v>43</v>
      </c>
      <c r="Y78" s="4" t="s">
        <v>26</v>
      </c>
      <c r="Z78" s="3"/>
      <c r="AA78" s="4" t="s">
        <v>451</v>
      </c>
      <c r="AB78" s="44">
        <v>278</v>
      </c>
      <c r="AC78" s="44">
        <v>1194</v>
      </c>
      <c r="AD78" s="44" t="s">
        <v>43</v>
      </c>
      <c r="AE78" s="44" t="s">
        <v>42</v>
      </c>
      <c r="AF78" s="4"/>
      <c r="AG78" s="44">
        <v>1787</v>
      </c>
      <c r="AH78" s="45">
        <v>3714</v>
      </c>
      <c r="AI78" s="45">
        <v>2438</v>
      </c>
      <c r="AJ78" s="45">
        <v>1036</v>
      </c>
      <c r="AK78" s="44">
        <v>3124</v>
      </c>
      <c r="AL78" s="44">
        <v>1316</v>
      </c>
      <c r="AM78" s="44">
        <v>2529</v>
      </c>
      <c r="AN78" s="4" t="s">
        <v>452</v>
      </c>
      <c r="AO78" s="45">
        <v>416</v>
      </c>
      <c r="AP78" s="45" t="s">
        <v>43</v>
      </c>
      <c r="AQ78" s="44"/>
      <c r="AR78" s="7">
        <v>1192</v>
      </c>
      <c r="AS78" s="4"/>
    </row>
    <row r="79" spans="1:45" ht="31">
      <c r="A79" s="132">
        <v>45139</v>
      </c>
      <c r="B79" s="7" t="s">
        <v>358</v>
      </c>
      <c r="C79" s="162" t="s">
        <v>0</v>
      </c>
      <c r="D79" s="7" t="s">
        <v>42</v>
      </c>
      <c r="E79" s="7">
        <v>4</v>
      </c>
      <c r="F79" s="29">
        <v>250</v>
      </c>
      <c r="G79" s="7" t="s">
        <v>359</v>
      </c>
      <c r="H79" s="97" t="s">
        <v>453</v>
      </c>
      <c r="I79" s="98" t="s">
        <v>360</v>
      </c>
      <c r="J79" s="77" t="s">
        <v>74</v>
      </c>
      <c r="K79" s="7" t="s">
        <v>309</v>
      </c>
      <c r="L79" s="7" t="s">
        <v>361</v>
      </c>
      <c r="M79" s="188">
        <v>21.181688000000001</v>
      </c>
      <c r="N79" s="188">
        <v>92.136259999999993</v>
      </c>
      <c r="O79" s="6" t="s">
        <v>454</v>
      </c>
      <c r="P79" s="7">
        <v>1335</v>
      </c>
      <c r="Q79" s="7">
        <v>6600</v>
      </c>
      <c r="R79" s="7">
        <v>1000</v>
      </c>
      <c r="S79" s="7">
        <v>5000</v>
      </c>
      <c r="T79" s="7" t="s">
        <v>42</v>
      </c>
      <c r="U79" s="7">
        <v>20</v>
      </c>
      <c r="V79" s="77" t="s">
        <v>113</v>
      </c>
      <c r="W79" s="7">
        <v>5</v>
      </c>
      <c r="X79" s="7" t="s">
        <v>42</v>
      </c>
      <c r="Y79" s="77" t="s">
        <v>26</v>
      </c>
      <c r="Z79" s="7" t="s">
        <v>109</v>
      </c>
      <c r="AA79" s="77" t="s">
        <v>455</v>
      </c>
      <c r="AB79" s="7"/>
      <c r="AC79" s="7">
        <v>500</v>
      </c>
      <c r="AD79" s="7" t="s">
        <v>43</v>
      </c>
      <c r="AE79" s="7" t="s">
        <v>42</v>
      </c>
      <c r="AF79" s="77"/>
      <c r="AG79" s="7">
        <v>1800</v>
      </c>
      <c r="AH79" s="29">
        <v>3500</v>
      </c>
      <c r="AI79" s="67">
        <v>7000</v>
      </c>
      <c r="AJ79" s="29">
        <v>500</v>
      </c>
      <c r="AK79" s="7">
        <v>1200</v>
      </c>
      <c r="AL79" s="7">
        <v>500</v>
      </c>
      <c r="AM79" s="7">
        <v>1800</v>
      </c>
      <c r="AN79" s="77" t="s">
        <v>362</v>
      </c>
      <c r="AO79" s="29">
        <v>150</v>
      </c>
      <c r="AP79" s="29" t="s">
        <v>43</v>
      </c>
      <c r="AQ79" s="7"/>
      <c r="AR79" s="7">
        <v>200</v>
      </c>
      <c r="AS79" s="79" t="s">
        <v>456</v>
      </c>
    </row>
    <row r="80" spans="1:45" ht="77.5">
      <c r="A80" s="133">
        <v>45139</v>
      </c>
      <c r="B80" s="7" t="s">
        <v>358</v>
      </c>
      <c r="C80" s="162" t="s">
        <v>0</v>
      </c>
      <c r="D80" s="66" t="s">
        <v>42</v>
      </c>
      <c r="E80" s="66">
        <v>39</v>
      </c>
      <c r="F80" s="67">
        <v>1335</v>
      </c>
      <c r="G80" s="66" t="s">
        <v>457</v>
      </c>
      <c r="H80" s="99" t="s">
        <v>458</v>
      </c>
      <c r="I80" s="98" t="s">
        <v>459</v>
      </c>
      <c r="J80" s="193" t="s">
        <v>76</v>
      </c>
      <c r="K80" s="32" t="s">
        <v>542</v>
      </c>
      <c r="L80" s="71" t="s">
        <v>460</v>
      </c>
      <c r="M80" s="188">
        <v>21.15723195</v>
      </c>
      <c r="N80" s="188">
        <v>92.141813290000002</v>
      </c>
      <c r="O80" s="162" t="s">
        <v>461</v>
      </c>
      <c r="P80" s="66">
        <v>5235</v>
      </c>
      <c r="Q80" s="66">
        <v>26260</v>
      </c>
      <c r="R80" s="66">
        <v>11500</v>
      </c>
      <c r="S80" s="66">
        <v>56000</v>
      </c>
      <c r="T80" s="7" t="s">
        <v>42</v>
      </c>
      <c r="U80" s="66">
        <v>250</v>
      </c>
      <c r="V80" s="193" t="s">
        <v>462</v>
      </c>
      <c r="W80" s="100" t="s">
        <v>463</v>
      </c>
      <c r="X80" s="7" t="s">
        <v>42</v>
      </c>
      <c r="Y80" s="193" t="s">
        <v>25</v>
      </c>
      <c r="Z80" s="7" t="s">
        <v>109</v>
      </c>
      <c r="AA80" s="211" t="s">
        <v>464</v>
      </c>
      <c r="AB80" s="71"/>
      <c r="AC80" s="66">
        <v>44000</v>
      </c>
      <c r="AD80" s="66" t="s">
        <v>42</v>
      </c>
      <c r="AE80" s="66" t="s">
        <v>42</v>
      </c>
      <c r="AF80" s="193"/>
      <c r="AG80" s="66">
        <v>17000</v>
      </c>
      <c r="AH80" s="67">
        <v>56000</v>
      </c>
      <c r="AI80" s="67"/>
      <c r="AJ80" s="67">
        <v>600</v>
      </c>
      <c r="AK80" s="66">
        <v>29650</v>
      </c>
      <c r="AL80" s="66">
        <v>22893</v>
      </c>
      <c r="AM80" s="66">
        <v>1703</v>
      </c>
      <c r="AN80" s="193" t="s">
        <v>465</v>
      </c>
      <c r="AO80" s="67">
        <v>4200</v>
      </c>
      <c r="AP80" s="67" t="s">
        <v>42</v>
      </c>
      <c r="AQ80" s="66">
        <v>5000</v>
      </c>
      <c r="AR80" s="100"/>
      <c r="AS80" s="193"/>
    </row>
    <row r="81" spans="1:45" ht="31">
      <c r="A81" s="132">
        <v>45139</v>
      </c>
      <c r="B81" s="160" t="s">
        <v>358</v>
      </c>
      <c r="C81" s="163" t="s">
        <v>0</v>
      </c>
      <c r="D81" s="160" t="s">
        <v>42</v>
      </c>
      <c r="E81" s="160">
        <v>27</v>
      </c>
      <c r="F81" s="171">
        <v>19</v>
      </c>
      <c r="G81" s="101" t="s">
        <v>466</v>
      </c>
      <c r="H81" s="103" t="s">
        <v>467</v>
      </c>
      <c r="I81" s="104" t="s">
        <v>468</v>
      </c>
      <c r="J81" s="101" t="s">
        <v>81</v>
      </c>
      <c r="K81" s="102" t="s">
        <v>164</v>
      </c>
      <c r="L81" s="106" t="s">
        <v>469</v>
      </c>
      <c r="M81" s="188">
        <v>21.188116310000002</v>
      </c>
      <c r="N81" s="188">
        <v>92.145716629999995</v>
      </c>
      <c r="O81" s="163" t="s">
        <v>470</v>
      </c>
      <c r="P81" s="7">
        <v>314</v>
      </c>
      <c r="Q81" s="7">
        <v>1532</v>
      </c>
      <c r="R81" s="7">
        <f>S81/5</f>
        <v>80</v>
      </c>
      <c r="S81" s="7">
        <v>400</v>
      </c>
      <c r="T81" s="7" t="s">
        <v>43</v>
      </c>
      <c r="U81" s="7"/>
      <c r="V81" s="77" t="s">
        <v>113</v>
      </c>
      <c r="W81" s="7">
        <v>5</v>
      </c>
      <c r="X81" s="7" t="s">
        <v>42</v>
      </c>
      <c r="Y81" s="77" t="s">
        <v>26</v>
      </c>
      <c r="Z81" s="7" t="s">
        <v>109</v>
      </c>
      <c r="AA81" s="77" t="s">
        <v>471</v>
      </c>
      <c r="AB81" s="7"/>
      <c r="AC81" s="7">
        <v>480</v>
      </c>
      <c r="AD81" s="7" t="s">
        <v>43</v>
      </c>
      <c r="AE81" s="7" t="s">
        <v>42</v>
      </c>
      <c r="AF81" s="77"/>
      <c r="AG81" s="7">
        <v>25</v>
      </c>
      <c r="AH81" s="29">
        <v>1600</v>
      </c>
      <c r="AI81" s="29">
        <v>35</v>
      </c>
      <c r="AJ81" s="29"/>
      <c r="AK81" s="7">
        <v>90</v>
      </c>
      <c r="AL81" s="7">
        <v>99</v>
      </c>
      <c r="AM81" s="7">
        <v>29</v>
      </c>
      <c r="AN81" s="101" t="s">
        <v>109</v>
      </c>
      <c r="AO81" s="29">
        <v>46</v>
      </c>
      <c r="AP81" s="29" t="s">
        <v>43</v>
      </c>
      <c r="AQ81" s="7"/>
      <c r="AR81" s="7">
        <v>4</v>
      </c>
      <c r="AS81" s="79" t="s">
        <v>456</v>
      </c>
    </row>
    <row r="82" spans="1:45" ht="31">
      <c r="A82" s="132">
        <v>45139</v>
      </c>
      <c r="B82" s="160" t="s">
        <v>358</v>
      </c>
      <c r="C82" s="163" t="s">
        <v>0</v>
      </c>
      <c r="D82" s="160" t="s">
        <v>42</v>
      </c>
      <c r="E82" s="199"/>
      <c r="F82" s="200">
        <v>20</v>
      </c>
      <c r="G82" s="101" t="s">
        <v>466</v>
      </c>
      <c r="H82" s="103" t="s">
        <v>467</v>
      </c>
      <c r="I82" s="104" t="s">
        <v>468</v>
      </c>
      <c r="J82" s="101" t="s">
        <v>81</v>
      </c>
      <c r="K82" s="102" t="s">
        <v>164</v>
      </c>
      <c r="L82" s="106" t="s">
        <v>472</v>
      </c>
      <c r="M82" s="188">
        <v>21.189593989999999</v>
      </c>
      <c r="N82" s="188">
        <v>92.144074759999995</v>
      </c>
      <c r="O82" s="163" t="s">
        <v>470</v>
      </c>
      <c r="P82" s="7">
        <v>311</v>
      </c>
      <c r="Q82" s="7">
        <v>1501</v>
      </c>
      <c r="R82" s="7">
        <f t="shared" ref="R82:R95" si="0">S82/5</f>
        <v>80</v>
      </c>
      <c r="S82" s="7">
        <v>400</v>
      </c>
      <c r="T82" s="7" t="s">
        <v>43</v>
      </c>
      <c r="U82" s="7"/>
      <c r="V82" s="77" t="s">
        <v>113</v>
      </c>
      <c r="W82" s="7">
        <v>5</v>
      </c>
      <c r="X82" s="7" t="s">
        <v>42</v>
      </c>
      <c r="Y82" s="77" t="s">
        <v>26</v>
      </c>
      <c r="Z82" s="7" t="s">
        <v>109</v>
      </c>
      <c r="AA82" s="77" t="s">
        <v>471</v>
      </c>
      <c r="AB82" s="7"/>
      <c r="AC82" s="7">
        <v>320</v>
      </c>
      <c r="AD82" s="7" t="s">
        <v>43</v>
      </c>
      <c r="AE82" s="7" t="s">
        <v>42</v>
      </c>
      <c r="AF82" s="77"/>
      <c r="AG82" s="7">
        <v>30</v>
      </c>
      <c r="AH82" s="29">
        <v>1100</v>
      </c>
      <c r="AI82" s="29">
        <v>31</v>
      </c>
      <c r="AJ82" s="29"/>
      <c r="AK82" s="7">
        <v>80</v>
      </c>
      <c r="AL82" s="7">
        <v>90</v>
      </c>
      <c r="AM82" s="7">
        <v>25</v>
      </c>
      <c r="AN82" s="107"/>
      <c r="AO82" s="29">
        <v>42</v>
      </c>
      <c r="AP82" s="29" t="s">
        <v>43</v>
      </c>
      <c r="AQ82" s="7"/>
      <c r="AR82" s="7">
        <v>5</v>
      </c>
      <c r="AS82" s="79"/>
    </row>
    <row r="83" spans="1:45" ht="31">
      <c r="A83" s="132">
        <v>45139</v>
      </c>
      <c r="B83" s="160" t="s">
        <v>358</v>
      </c>
      <c r="C83" s="163" t="s">
        <v>0</v>
      </c>
      <c r="D83" s="160" t="s">
        <v>42</v>
      </c>
      <c r="E83" s="199"/>
      <c r="F83" s="200">
        <v>21</v>
      </c>
      <c r="G83" s="101" t="s">
        <v>466</v>
      </c>
      <c r="H83" s="103" t="s">
        <v>467</v>
      </c>
      <c r="I83" s="104" t="s">
        <v>468</v>
      </c>
      <c r="J83" s="101" t="s">
        <v>81</v>
      </c>
      <c r="K83" s="102" t="s">
        <v>164</v>
      </c>
      <c r="L83" s="106" t="s">
        <v>473</v>
      </c>
      <c r="M83" s="188">
        <v>21.188891550000001</v>
      </c>
      <c r="N83" s="188">
        <v>92.145122499999999</v>
      </c>
      <c r="O83" s="163" t="s">
        <v>470</v>
      </c>
      <c r="P83" s="7">
        <v>315</v>
      </c>
      <c r="Q83" s="7">
        <v>1541</v>
      </c>
      <c r="R83" s="7">
        <f t="shared" si="0"/>
        <v>80</v>
      </c>
      <c r="S83" s="7">
        <v>400</v>
      </c>
      <c r="T83" s="7" t="s">
        <v>43</v>
      </c>
      <c r="U83" s="7"/>
      <c r="V83" s="77" t="s">
        <v>113</v>
      </c>
      <c r="W83" s="7">
        <v>5</v>
      </c>
      <c r="X83" s="7" t="s">
        <v>42</v>
      </c>
      <c r="Y83" s="77" t="s">
        <v>26</v>
      </c>
      <c r="Z83" s="7" t="s">
        <v>109</v>
      </c>
      <c r="AA83" s="77" t="s">
        <v>471</v>
      </c>
      <c r="AB83" s="7"/>
      <c r="AC83" s="7">
        <v>450</v>
      </c>
      <c r="AD83" s="7" t="s">
        <v>43</v>
      </c>
      <c r="AE83" s="7" t="s">
        <v>42</v>
      </c>
      <c r="AF83" s="77"/>
      <c r="AG83" s="7">
        <v>42</v>
      </c>
      <c r="AH83" s="29">
        <v>1030</v>
      </c>
      <c r="AI83" s="29">
        <v>45</v>
      </c>
      <c r="AJ83" s="29"/>
      <c r="AK83" s="7">
        <v>88</v>
      </c>
      <c r="AL83" s="7">
        <v>89</v>
      </c>
      <c r="AM83" s="7">
        <v>27</v>
      </c>
      <c r="AN83" s="107"/>
      <c r="AO83" s="29">
        <v>55</v>
      </c>
      <c r="AP83" s="29" t="s">
        <v>43</v>
      </c>
      <c r="AQ83" s="7"/>
      <c r="AR83" s="7">
        <v>7</v>
      </c>
      <c r="AS83" s="79"/>
    </row>
    <row r="84" spans="1:45" ht="31">
      <c r="A84" s="132">
        <v>45139</v>
      </c>
      <c r="B84" s="160" t="s">
        <v>358</v>
      </c>
      <c r="C84" s="163" t="s">
        <v>0</v>
      </c>
      <c r="D84" s="160" t="s">
        <v>42</v>
      </c>
      <c r="E84" s="199"/>
      <c r="F84" s="200">
        <v>23</v>
      </c>
      <c r="G84" s="101" t="s">
        <v>466</v>
      </c>
      <c r="H84" s="103" t="s">
        <v>467</v>
      </c>
      <c r="I84" s="104" t="s">
        <v>468</v>
      </c>
      <c r="J84" s="101" t="s">
        <v>81</v>
      </c>
      <c r="K84" s="102" t="s">
        <v>164</v>
      </c>
      <c r="L84" s="106" t="s">
        <v>474</v>
      </c>
      <c r="M84" s="188">
        <v>21.18808383</v>
      </c>
      <c r="N84" s="188">
        <v>92.147863900000004</v>
      </c>
      <c r="O84" s="163" t="s">
        <v>470</v>
      </c>
      <c r="P84" s="7">
        <v>215</v>
      </c>
      <c r="Q84" s="7">
        <v>1052</v>
      </c>
      <c r="R84" s="7">
        <f t="shared" si="0"/>
        <v>80</v>
      </c>
      <c r="S84" s="7">
        <v>400</v>
      </c>
      <c r="T84" s="7" t="s">
        <v>43</v>
      </c>
      <c r="U84" s="7"/>
      <c r="V84" s="77" t="s">
        <v>113</v>
      </c>
      <c r="W84" s="7">
        <v>5</v>
      </c>
      <c r="X84" s="7" t="s">
        <v>42</v>
      </c>
      <c r="Y84" s="77" t="s">
        <v>26</v>
      </c>
      <c r="Z84" s="7" t="s">
        <v>109</v>
      </c>
      <c r="AA84" s="77" t="s">
        <v>471</v>
      </c>
      <c r="AB84" s="7"/>
      <c r="AC84" s="7">
        <v>445</v>
      </c>
      <c r="AD84" s="7" t="s">
        <v>43</v>
      </c>
      <c r="AE84" s="7" t="s">
        <v>42</v>
      </c>
      <c r="AF84" s="77"/>
      <c r="AG84" s="7">
        <v>40</v>
      </c>
      <c r="AH84" s="29">
        <v>980</v>
      </c>
      <c r="AI84" s="29">
        <v>42</v>
      </c>
      <c r="AJ84" s="29"/>
      <c r="AK84" s="7">
        <v>85</v>
      </c>
      <c r="AL84" s="7">
        <v>93</v>
      </c>
      <c r="AM84" s="7">
        <v>30</v>
      </c>
      <c r="AN84" s="107"/>
      <c r="AO84" s="29">
        <v>38</v>
      </c>
      <c r="AP84" s="29" t="s">
        <v>43</v>
      </c>
      <c r="AQ84" s="7"/>
      <c r="AR84" s="7">
        <v>10</v>
      </c>
      <c r="AS84" s="79"/>
    </row>
    <row r="85" spans="1:45" ht="31">
      <c r="A85" s="132">
        <v>45139</v>
      </c>
      <c r="B85" s="160" t="s">
        <v>358</v>
      </c>
      <c r="C85" s="163" t="s">
        <v>0</v>
      </c>
      <c r="D85" s="160" t="s">
        <v>42</v>
      </c>
      <c r="E85" s="199"/>
      <c r="F85" s="200">
        <v>31</v>
      </c>
      <c r="G85" s="101" t="s">
        <v>466</v>
      </c>
      <c r="H85" s="103" t="s">
        <v>467</v>
      </c>
      <c r="I85" s="104" t="s">
        <v>468</v>
      </c>
      <c r="J85" s="101" t="s">
        <v>81</v>
      </c>
      <c r="K85" s="102" t="s">
        <v>164</v>
      </c>
      <c r="L85" s="106" t="s">
        <v>475</v>
      </c>
      <c r="M85" s="188">
        <v>21.188109040000001</v>
      </c>
      <c r="N85" s="188">
        <v>92.144710989999993</v>
      </c>
      <c r="O85" s="163" t="s">
        <v>470</v>
      </c>
      <c r="P85" s="7">
        <v>78</v>
      </c>
      <c r="Q85" s="7">
        <v>406</v>
      </c>
      <c r="R85" s="7">
        <f t="shared" si="0"/>
        <v>120</v>
      </c>
      <c r="S85" s="7">
        <v>600</v>
      </c>
      <c r="T85" s="7" t="s">
        <v>43</v>
      </c>
      <c r="U85" s="7"/>
      <c r="V85" s="77" t="s">
        <v>113</v>
      </c>
      <c r="W85" s="7">
        <v>5</v>
      </c>
      <c r="X85" s="7" t="s">
        <v>42</v>
      </c>
      <c r="Y85" s="77" t="s">
        <v>26</v>
      </c>
      <c r="Z85" s="7" t="s">
        <v>109</v>
      </c>
      <c r="AA85" s="77" t="s">
        <v>471</v>
      </c>
      <c r="AB85" s="7"/>
      <c r="AC85" s="7">
        <v>510</v>
      </c>
      <c r="AD85" s="7" t="s">
        <v>43</v>
      </c>
      <c r="AE85" s="7" t="s">
        <v>42</v>
      </c>
      <c r="AF85" s="77"/>
      <c r="AG85" s="7">
        <v>55</v>
      </c>
      <c r="AH85" s="29">
        <v>1167</v>
      </c>
      <c r="AI85" s="29">
        <v>67</v>
      </c>
      <c r="AJ85" s="29"/>
      <c r="AK85" s="7">
        <v>93</v>
      </c>
      <c r="AL85" s="7">
        <v>106</v>
      </c>
      <c r="AM85" s="7">
        <v>31</v>
      </c>
      <c r="AN85" s="107"/>
      <c r="AO85" s="29">
        <v>54</v>
      </c>
      <c r="AP85" s="29" t="s">
        <v>43</v>
      </c>
      <c r="AQ85" s="7"/>
      <c r="AR85" s="7">
        <v>4</v>
      </c>
      <c r="AS85" s="79"/>
    </row>
    <row r="86" spans="1:45" ht="31">
      <c r="A86" s="132">
        <v>45139</v>
      </c>
      <c r="B86" s="160" t="s">
        <v>358</v>
      </c>
      <c r="C86" s="163" t="s">
        <v>0</v>
      </c>
      <c r="D86" s="160" t="s">
        <v>42</v>
      </c>
      <c r="E86" s="199"/>
      <c r="F86" s="200">
        <v>18</v>
      </c>
      <c r="G86" s="101" t="s">
        <v>466</v>
      </c>
      <c r="H86" s="103" t="s">
        <v>467</v>
      </c>
      <c r="I86" s="104" t="s">
        <v>468</v>
      </c>
      <c r="J86" s="101" t="s">
        <v>81</v>
      </c>
      <c r="K86" s="102" t="s">
        <v>130</v>
      </c>
      <c r="L86" s="106" t="s">
        <v>476</v>
      </c>
      <c r="M86" s="188">
        <v>21.184669</v>
      </c>
      <c r="N86" s="188">
        <v>92.148554000000004</v>
      </c>
      <c r="O86" s="6" t="s">
        <v>477</v>
      </c>
      <c r="P86" s="7">
        <v>173</v>
      </c>
      <c r="Q86" s="7">
        <v>937</v>
      </c>
      <c r="R86" s="7">
        <f t="shared" si="0"/>
        <v>76</v>
      </c>
      <c r="S86" s="7">
        <v>380</v>
      </c>
      <c r="T86" s="7" t="s">
        <v>43</v>
      </c>
      <c r="U86" s="7"/>
      <c r="V86" s="77" t="s">
        <v>113</v>
      </c>
      <c r="W86" s="7">
        <v>5</v>
      </c>
      <c r="X86" s="7" t="s">
        <v>42</v>
      </c>
      <c r="Y86" s="77" t="s">
        <v>26</v>
      </c>
      <c r="Z86" s="7" t="s">
        <v>109</v>
      </c>
      <c r="AA86" s="77" t="s">
        <v>471</v>
      </c>
      <c r="AB86" s="7"/>
      <c r="AC86" s="7">
        <v>490</v>
      </c>
      <c r="AD86" s="7" t="s">
        <v>43</v>
      </c>
      <c r="AE86" s="7" t="s">
        <v>42</v>
      </c>
      <c r="AF86" s="77"/>
      <c r="AG86" s="7">
        <v>49</v>
      </c>
      <c r="AH86" s="29">
        <v>1298</v>
      </c>
      <c r="AI86" s="29">
        <v>32</v>
      </c>
      <c r="AJ86" s="29"/>
      <c r="AK86" s="7">
        <v>95</v>
      </c>
      <c r="AL86" s="7">
        <v>95</v>
      </c>
      <c r="AM86" s="7">
        <v>28</v>
      </c>
      <c r="AN86" s="107"/>
      <c r="AO86" s="29">
        <v>48</v>
      </c>
      <c r="AP86" s="29" t="s">
        <v>43</v>
      </c>
      <c r="AQ86" s="7"/>
      <c r="AR86" s="7">
        <v>2</v>
      </c>
      <c r="AS86" s="79"/>
    </row>
    <row r="87" spans="1:45" ht="31">
      <c r="A87" s="132">
        <v>45139</v>
      </c>
      <c r="B87" s="160" t="s">
        <v>358</v>
      </c>
      <c r="C87" s="163" t="s">
        <v>0</v>
      </c>
      <c r="D87" s="160" t="s">
        <v>42</v>
      </c>
      <c r="E87" s="199"/>
      <c r="F87" s="200">
        <v>18</v>
      </c>
      <c r="G87" s="101" t="s">
        <v>466</v>
      </c>
      <c r="H87" s="103" t="s">
        <v>467</v>
      </c>
      <c r="I87" s="104" t="s">
        <v>468</v>
      </c>
      <c r="J87" s="101" t="s">
        <v>81</v>
      </c>
      <c r="K87" s="102" t="s">
        <v>130</v>
      </c>
      <c r="L87" s="106" t="s">
        <v>478</v>
      </c>
      <c r="M87" s="188">
        <v>21.186765380000001</v>
      </c>
      <c r="N87" s="188">
        <v>92.149130470000003</v>
      </c>
      <c r="O87" s="6" t="s">
        <v>477</v>
      </c>
      <c r="P87" s="7">
        <v>297</v>
      </c>
      <c r="Q87" s="7">
        <v>1351</v>
      </c>
      <c r="R87" s="7">
        <f t="shared" si="0"/>
        <v>76</v>
      </c>
      <c r="S87" s="7">
        <v>380</v>
      </c>
      <c r="T87" s="7" t="s">
        <v>43</v>
      </c>
      <c r="U87" s="7"/>
      <c r="V87" s="77" t="s">
        <v>113</v>
      </c>
      <c r="W87" s="7">
        <v>5</v>
      </c>
      <c r="X87" s="7" t="s">
        <v>42</v>
      </c>
      <c r="Y87" s="77" t="s">
        <v>26</v>
      </c>
      <c r="Z87" s="7" t="s">
        <v>109</v>
      </c>
      <c r="AA87" s="77" t="s">
        <v>471</v>
      </c>
      <c r="AB87" s="7"/>
      <c r="AC87" s="7">
        <v>390</v>
      </c>
      <c r="AD87" s="7" t="s">
        <v>43</v>
      </c>
      <c r="AE87" s="7" t="s">
        <v>42</v>
      </c>
      <c r="AF87" s="77"/>
      <c r="AG87" s="7">
        <v>27</v>
      </c>
      <c r="AH87" s="29">
        <v>1304</v>
      </c>
      <c r="AI87" s="29">
        <v>25</v>
      </c>
      <c r="AJ87" s="29"/>
      <c r="AK87" s="7">
        <v>79</v>
      </c>
      <c r="AL87" s="7">
        <v>87</v>
      </c>
      <c r="AM87" s="7">
        <v>35</v>
      </c>
      <c r="AN87" s="107"/>
      <c r="AO87" s="29">
        <v>33</v>
      </c>
      <c r="AP87" s="29" t="s">
        <v>43</v>
      </c>
      <c r="AQ87" s="7"/>
      <c r="AR87" s="7">
        <v>8</v>
      </c>
      <c r="AS87" s="79"/>
    </row>
    <row r="88" spans="1:45" ht="31">
      <c r="A88" s="132">
        <v>45139</v>
      </c>
      <c r="B88" s="160" t="s">
        <v>358</v>
      </c>
      <c r="C88" s="163" t="s">
        <v>0</v>
      </c>
      <c r="D88" s="160" t="s">
        <v>42</v>
      </c>
      <c r="E88" s="199"/>
      <c r="F88" s="200">
        <v>18</v>
      </c>
      <c r="G88" s="101" t="s">
        <v>466</v>
      </c>
      <c r="H88" s="103" t="s">
        <v>467</v>
      </c>
      <c r="I88" s="104" t="s">
        <v>468</v>
      </c>
      <c r="J88" s="101" t="s">
        <v>81</v>
      </c>
      <c r="K88" s="102" t="s">
        <v>130</v>
      </c>
      <c r="L88" s="106" t="s">
        <v>479</v>
      </c>
      <c r="M88" s="188">
        <v>21.185956449999999</v>
      </c>
      <c r="N88" s="188">
        <v>92.150124980000001</v>
      </c>
      <c r="O88" s="6" t="s">
        <v>477</v>
      </c>
      <c r="P88" s="7">
        <v>226</v>
      </c>
      <c r="Q88" s="7">
        <v>1102</v>
      </c>
      <c r="R88" s="7">
        <f t="shared" si="0"/>
        <v>76</v>
      </c>
      <c r="S88" s="7">
        <v>380</v>
      </c>
      <c r="T88" s="7" t="s">
        <v>43</v>
      </c>
      <c r="U88" s="7"/>
      <c r="V88" s="77" t="s">
        <v>113</v>
      </c>
      <c r="W88" s="7">
        <v>5</v>
      </c>
      <c r="X88" s="7" t="s">
        <v>42</v>
      </c>
      <c r="Y88" s="77" t="s">
        <v>26</v>
      </c>
      <c r="Z88" s="7" t="s">
        <v>109</v>
      </c>
      <c r="AA88" s="77" t="s">
        <v>471</v>
      </c>
      <c r="AB88" s="7"/>
      <c r="AC88" s="7">
        <v>434</v>
      </c>
      <c r="AD88" s="7" t="s">
        <v>43</v>
      </c>
      <c r="AE88" s="7" t="s">
        <v>42</v>
      </c>
      <c r="AF88" s="77"/>
      <c r="AG88" s="7">
        <v>44</v>
      </c>
      <c r="AH88" s="29">
        <v>1250</v>
      </c>
      <c r="AI88" s="29">
        <v>29</v>
      </c>
      <c r="AJ88" s="29"/>
      <c r="AK88" s="7">
        <v>85</v>
      </c>
      <c r="AL88" s="7">
        <v>110</v>
      </c>
      <c r="AM88" s="7">
        <v>38</v>
      </c>
      <c r="AN88" s="107"/>
      <c r="AO88" s="29">
        <v>31</v>
      </c>
      <c r="AP88" s="29" t="s">
        <v>43</v>
      </c>
      <c r="AQ88" s="7"/>
      <c r="AR88" s="7">
        <v>9</v>
      </c>
      <c r="AS88" s="79"/>
    </row>
    <row r="89" spans="1:45" ht="31">
      <c r="A89" s="132">
        <v>45139</v>
      </c>
      <c r="B89" s="160" t="s">
        <v>358</v>
      </c>
      <c r="C89" s="163" t="s">
        <v>0</v>
      </c>
      <c r="D89" s="160" t="s">
        <v>42</v>
      </c>
      <c r="E89" s="199"/>
      <c r="F89" s="200">
        <v>18</v>
      </c>
      <c r="G89" s="101" t="s">
        <v>466</v>
      </c>
      <c r="H89" s="103" t="s">
        <v>467</v>
      </c>
      <c r="I89" s="104" t="s">
        <v>468</v>
      </c>
      <c r="J89" s="101" t="s">
        <v>81</v>
      </c>
      <c r="K89" s="102" t="s">
        <v>130</v>
      </c>
      <c r="L89" s="106" t="s">
        <v>480</v>
      </c>
      <c r="M89" s="188">
        <v>21.186937570000001</v>
      </c>
      <c r="N89" s="188">
        <v>92.150513439999997</v>
      </c>
      <c r="O89" s="6" t="s">
        <v>477</v>
      </c>
      <c r="P89" s="7">
        <v>237</v>
      </c>
      <c r="Q89" s="7">
        <v>1272</v>
      </c>
      <c r="R89" s="7">
        <f t="shared" si="0"/>
        <v>76</v>
      </c>
      <c r="S89" s="7">
        <v>380</v>
      </c>
      <c r="T89" s="7" t="s">
        <v>43</v>
      </c>
      <c r="U89" s="7"/>
      <c r="V89" s="77" t="s">
        <v>113</v>
      </c>
      <c r="W89" s="7">
        <v>5</v>
      </c>
      <c r="X89" s="7" t="s">
        <v>42</v>
      </c>
      <c r="Y89" s="77" t="s">
        <v>26</v>
      </c>
      <c r="Z89" s="7" t="s">
        <v>109</v>
      </c>
      <c r="AA89" s="77" t="s">
        <v>471</v>
      </c>
      <c r="AB89" s="7"/>
      <c r="AC89" s="7">
        <v>525</v>
      </c>
      <c r="AD89" s="7" t="s">
        <v>43</v>
      </c>
      <c r="AE89" s="7" t="s">
        <v>42</v>
      </c>
      <c r="AF89" s="77"/>
      <c r="AG89" s="7">
        <v>39</v>
      </c>
      <c r="AH89" s="29">
        <v>1360</v>
      </c>
      <c r="AI89" s="29">
        <v>27</v>
      </c>
      <c r="AJ89" s="29"/>
      <c r="AK89" s="7">
        <v>74</v>
      </c>
      <c r="AL89" s="7">
        <v>98</v>
      </c>
      <c r="AM89" s="7">
        <v>28</v>
      </c>
      <c r="AN89" s="107"/>
      <c r="AO89" s="29">
        <v>38</v>
      </c>
      <c r="AP89" s="29" t="s">
        <v>43</v>
      </c>
      <c r="AQ89" s="7"/>
      <c r="AR89" s="7">
        <v>6</v>
      </c>
      <c r="AS89" s="79"/>
    </row>
    <row r="90" spans="1:45" ht="31">
      <c r="A90" s="132">
        <v>45139</v>
      </c>
      <c r="B90" s="160" t="s">
        <v>358</v>
      </c>
      <c r="C90" s="163" t="s">
        <v>0</v>
      </c>
      <c r="D90" s="160" t="s">
        <v>42</v>
      </c>
      <c r="E90" s="199"/>
      <c r="F90" s="200">
        <v>23</v>
      </c>
      <c r="G90" s="101" t="s">
        <v>466</v>
      </c>
      <c r="H90" s="103" t="s">
        <v>467</v>
      </c>
      <c r="I90" s="104" t="s">
        <v>468</v>
      </c>
      <c r="J90" s="101" t="s">
        <v>81</v>
      </c>
      <c r="K90" s="102" t="s">
        <v>130</v>
      </c>
      <c r="L90" s="106" t="s">
        <v>481</v>
      </c>
      <c r="M90" s="188">
        <v>21.185982500000001</v>
      </c>
      <c r="N90" s="188">
        <v>92.149221879999999</v>
      </c>
      <c r="O90" s="6" t="s">
        <v>477</v>
      </c>
      <c r="P90" s="7">
        <v>243</v>
      </c>
      <c r="Q90" s="7">
        <v>1223</v>
      </c>
      <c r="R90" s="7">
        <f t="shared" si="0"/>
        <v>80</v>
      </c>
      <c r="S90" s="7">
        <v>400</v>
      </c>
      <c r="T90" s="7" t="s">
        <v>43</v>
      </c>
      <c r="U90" s="7"/>
      <c r="V90" s="77" t="s">
        <v>113</v>
      </c>
      <c r="W90" s="7">
        <v>5</v>
      </c>
      <c r="X90" s="7" t="s">
        <v>42</v>
      </c>
      <c r="Y90" s="77" t="s">
        <v>26</v>
      </c>
      <c r="Z90" s="7" t="s">
        <v>109</v>
      </c>
      <c r="AA90" s="77" t="s">
        <v>471</v>
      </c>
      <c r="AB90" s="7"/>
      <c r="AC90" s="7">
        <v>427</v>
      </c>
      <c r="AD90" s="7" t="s">
        <v>43</v>
      </c>
      <c r="AE90" s="7" t="s">
        <v>42</v>
      </c>
      <c r="AF90" s="77"/>
      <c r="AG90" s="7">
        <v>41</v>
      </c>
      <c r="AH90" s="29">
        <v>890</v>
      </c>
      <c r="AI90" s="29">
        <v>41</v>
      </c>
      <c r="AJ90" s="29"/>
      <c r="AK90" s="7">
        <v>94</v>
      </c>
      <c r="AL90" s="7">
        <v>120</v>
      </c>
      <c r="AM90" s="7">
        <v>26</v>
      </c>
      <c r="AN90" s="107"/>
      <c r="AO90" s="29">
        <v>35</v>
      </c>
      <c r="AP90" s="29" t="s">
        <v>43</v>
      </c>
      <c r="AQ90" s="7"/>
      <c r="AR90" s="7">
        <v>5</v>
      </c>
      <c r="AS90" s="79"/>
    </row>
    <row r="91" spans="1:45" ht="31">
      <c r="A91" s="132">
        <v>45139</v>
      </c>
      <c r="B91" s="160" t="s">
        <v>358</v>
      </c>
      <c r="C91" s="163" t="s">
        <v>0</v>
      </c>
      <c r="D91" s="160" t="s">
        <v>42</v>
      </c>
      <c r="E91" s="199"/>
      <c r="F91" s="200">
        <v>18</v>
      </c>
      <c r="G91" s="101" t="s">
        <v>466</v>
      </c>
      <c r="H91" s="103" t="s">
        <v>467</v>
      </c>
      <c r="I91" s="104" t="s">
        <v>468</v>
      </c>
      <c r="J91" s="101" t="s">
        <v>81</v>
      </c>
      <c r="K91" s="102" t="s">
        <v>130</v>
      </c>
      <c r="L91" s="106" t="s">
        <v>482</v>
      </c>
      <c r="M91" s="188">
        <v>21.18629614</v>
      </c>
      <c r="N91" s="188">
        <v>92.148483110000001</v>
      </c>
      <c r="O91" s="6" t="s">
        <v>477</v>
      </c>
      <c r="P91" s="7">
        <v>268</v>
      </c>
      <c r="Q91" s="7">
        <v>1292</v>
      </c>
      <c r="R91" s="7">
        <f t="shared" si="0"/>
        <v>76</v>
      </c>
      <c r="S91" s="7">
        <v>380</v>
      </c>
      <c r="T91" s="7" t="s">
        <v>43</v>
      </c>
      <c r="U91" s="7"/>
      <c r="V91" s="77" t="s">
        <v>113</v>
      </c>
      <c r="W91" s="7">
        <v>5</v>
      </c>
      <c r="X91" s="7" t="s">
        <v>42</v>
      </c>
      <c r="Y91" s="77" t="s">
        <v>26</v>
      </c>
      <c r="Z91" s="7" t="s">
        <v>109</v>
      </c>
      <c r="AA91" s="77" t="s">
        <v>471</v>
      </c>
      <c r="AB91" s="7"/>
      <c r="AC91" s="7">
        <v>378</v>
      </c>
      <c r="AD91" s="7" t="s">
        <v>43</v>
      </c>
      <c r="AE91" s="7" t="s">
        <v>42</v>
      </c>
      <c r="AF91" s="77"/>
      <c r="AG91" s="7">
        <v>55</v>
      </c>
      <c r="AH91" s="29">
        <v>1239</v>
      </c>
      <c r="AI91" s="29">
        <v>20</v>
      </c>
      <c r="AJ91" s="29"/>
      <c r="AK91" s="7">
        <v>88</v>
      </c>
      <c r="AL91" s="7">
        <v>115</v>
      </c>
      <c r="AM91" s="7">
        <v>24</v>
      </c>
      <c r="AN91" s="107"/>
      <c r="AO91" s="29">
        <v>38</v>
      </c>
      <c r="AP91" s="29" t="s">
        <v>43</v>
      </c>
      <c r="AQ91" s="7"/>
      <c r="AR91" s="7">
        <v>3</v>
      </c>
      <c r="AS91" s="79"/>
    </row>
    <row r="92" spans="1:45" ht="31">
      <c r="A92" s="132">
        <v>45139</v>
      </c>
      <c r="B92" s="160" t="s">
        <v>358</v>
      </c>
      <c r="C92" s="163" t="s">
        <v>0</v>
      </c>
      <c r="D92" s="160" t="s">
        <v>42</v>
      </c>
      <c r="E92" s="199"/>
      <c r="F92" s="200">
        <v>22</v>
      </c>
      <c r="G92" s="101" t="s">
        <v>466</v>
      </c>
      <c r="H92" s="103" t="s">
        <v>467</v>
      </c>
      <c r="I92" s="104" t="s">
        <v>468</v>
      </c>
      <c r="J92" s="101" t="s">
        <v>81</v>
      </c>
      <c r="K92" s="102" t="s">
        <v>149</v>
      </c>
      <c r="L92" s="106" t="s">
        <v>483</v>
      </c>
      <c r="M92" s="188">
        <v>21.185457</v>
      </c>
      <c r="N92" s="188">
        <v>92.145561000000001</v>
      </c>
      <c r="O92" s="33" t="s">
        <v>484</v>
      </c>
      <c r="P92" s="7">
        <v>273</v>
      </c>
      <c r="Q92" s="7">
        <v>1388</v>
      </c>
      <c r="R92" s="7">
        <f t="shared" si="0"/>
        <v>80</v>
      </c>
      <c r="S92" s="7">
        <v>400</v>
      </c>
      <c r="T92" s="7" t="s">
        <v>42</v>
      </c>
      <c r="U92" s="7">
        <v>20</v>
      </c>
      <c r="V92" s="77" t="s">
        <v>113</v>
      </c>
      <c r="W92" s="7">
        <v>5</v>
      </c>
      <c r="X92" s="7" t="s">
        <v>42</v>
      </c>
      <c r="Y92" s="77" t="s">
        <v>26</v>
      </c>
      <c r="Z92" s="7" t="s">
        <v>109</v>
      </c>
      <c r="AA92" s="77" t="s">
        <v>471</v>
      </c>
      <c r="AB92" s="7"/>
      <c r="AC92" s="7">
        <v>520</v>
      </c>
      <c r="AD92" s="7" t="s">
        <v>43</v>
      </c>
      <c r="AE92" s="7" t="s">
        <v>42</v>
      </c>
      <c r="AF92" s="77"/>
      <c r="AG92" s="7">
        <v>77</v>
      </c>
      <c r="AH92" s="29">
        <v>1287</v>
      </c>
      <c r="AI92" s="29">
        <v>30</v>
      </c>
      <c r="AJ92" s="29"/>
      <c r="AK92" s="7">
        <v>98</v>
      </c>
      <c r="AL92" s="7">
        <v>113</v>
      </c>
      <c r="AM92" s="7">
        <v>33</v>
      </c>
      <c r="AN92" s="107"/>
      <c r="AO92" s="29">
        <v>32</v>
      </c>
      <c r="AP92" s="29" t="s">
        <v>43</v>
      </c>
      <c r="AQ92" s="7"/>
      <c r="AR92" s="7">
        <v>7</v>
      </c>
      <c r="AS92" s="79"/>
    </row>
    <row r="93" spans="1:45" ht="31">
      <c r="A93" s="132">
        <v>45139</v>
      </c>
      <c r="B93" s="160" t="s">
        <v>358</v>
      </c>
      <c r="C93" s="163" t="s">
        <v>0</v>
      </c>
      <c r="D93" s="160" t="s">
        <v>42</v>
      </c>
      <c r="E93" s="199"/>
      <c r="F93" s="200">
        <v>20</v>
      </c>
      <c r="G93" s="101" t="s">
        <v>466</v>
      </c>
      <c r="H93" s="103" t="s">
        <v>467</v>
      </c>
      <c r="I93" s="104" t="s">
        <v>468</v>
      </c>
      <c r="J93" s="101" t="s">
        <v>81</v>
      </c>
      <c r="K93" s="102" t="s">
        <v>149</v>
      </c>
      <c r="L93" s="106" t="s">
        <v>485</v>
      </c>
      <c r="M93" s="188">
        <v>21.184953</v>
      </c>
      <c r="N93" s="188">
        <v>92.146123000000003</v>
      </c>
      <c r="O93" s="33" t="s">
        <v>484</v>
      </c>
      <c r="P93" s="7">
        <v>81</v>
      </c>
      <c r="Q93" s="7">
        <v>383</v>
      </c>
      <c r="R93" s="7">
        <f t="shared" si="0"/>
        <v>80</v>
      </c>
      <c r="S93" s="7">
        <v>400</v>
      </c>
      <c r="T93" s="7" t="s">
        <v>43</v>
      </c>
      <c r="U93" s="7"/>
      <c r="V93" s="77" t="s">
        <v>113</v>
      </c>
      <c r="W93" s="7">
        <v>5</v>
      </c>
      <c r="X93" s="7" t="s">
        <v>42</v>
      </c>
      <c r="Y93" s="77" t="s">
        <v>26</v>
      </c>
      <c r="Z93" s="7" t="s">
        <v>109</v>
      </c>
      <c r="AA93" s="77" t="s">
        <v>471</v>
      </c>
      <c r="AB93" s="7"/>
      <c r="AC93" s="7">
        <v>377</v>
      </c>
      <c r="AD93" s="7" t="s">
        <v>43</v>
      </c>
      <c r="AE93" s="7" t="s">
        <v>42</v>
      </c>
      <c r="AF93" s="77"/>
      <c r="AG93" s="7">
        <v>64</v>
      </c>
      <c r="AH93" s="29">
        <v>880</v>
      </c>
      <c r="AI93" s="29">
        <v>35</v>
      </c>
      <c r="AJ93" s="29"/>
      <c r="AK93" s="7">
        <v>83</v>
      </c>
      <c r="AL93" s="7">
        <v>89</v>
      </c>
      <c r="AM93" s="7">
        <v>31</v>
      </c>
      <c r="AN93" s="107"/>
      <c r="AO93" s="29">
        <v>36</v>
      </c>
      <c r="AP93" s="29" t="s">
        <v>43</v>
      </c>
      <c r="AQ93" s="7"/>
      <c r="AR93" s="7">
        <v>5</v>
      </c>
      <c r="AS93" s="79"/>
    </row>
    <row r="94" spans="1:45" ht="31">
      <c r="A94" s="132">
        <v>45139</v>
      </c>
      <c r="B94" s="160" t="s">
        <v>358</v>
      </c>
      <c r="C94" s="163" t="s">
        <v>0</v>
      </c>
      <c r="D94" s="160" t="s">
        <v>42</v>
      </c>
      <c r="E94" s="199"/>
      <c r="F94" s="200">
        <v>19</v>
      </c>
      <c r="G94" s="101" t="s">
        <v>466</v>
      </c>
      <c r="H94" s="103" t="s">
        <v>467</v>
      </c>
      <c r="I94" s="104" t="s">
        <v>468</v>
      </c>
      <c r="J94" s="101" t="s">
        <v>81</v>
      </c>
      <c r="K94" s="102" t="s">
        <v>149</v>
      </c>
      <c r="L94" s="106" t="s">
        <v>486</v>
      </c>
      <c r="M94" s="188">
        <v>21.184851999999999</v>
      </c>
      <c r="N94" s="188">
        <v>92.147703000000007</v>
      </c>
      <c r="O94" s="33" t="s">
        <v>484</v>
      </c>
      <c r="P94" s="7">
        <v>186</v>
      </c>
      <c r="Q94" s="7">
        <v>940</v>
      </c>
      <c r="R94" s="7">
        <f t="shared" si="0"/>
        <v>80</v>
      </c>
      <c r="S94" s="7">
        <v>400</v>
      </c>
      <c r="T94" s="7" t="s">
        <v>43</v>
      </c>
      <c r="U94" s="7"/>
      <c r="V94" s="77" t="s">
        <v>113</v>
      </c>
      <c r="W94" s="7">
        <v>5</v>
      </c>
      <c r="X94" s="7" t="s">
        <v>42</v>
      </c>
      <c r="Y94" s="77" t="s">
        <v>26</v>
      </c>
      <c r="Z94" s="7" t="s">
        <v>109</v>
      </c>
      <c r="AA94" s="77" t="s">
        <v>471</v>
      </c>
      <c r="AB94" s="7"/>
      <c r="AC94" s="7">
        <v>360</v>
      </c>
      <c r="AD94" s="7" t="s">
        <v>43</v>
      </c>
      <c r="AE94" s="7" t="s">
        <v>42</v>
      </c>
      <c r="AF94" s="77"/>
      <c r="AG94" s="7">
        <v>69</v>
      </c>
      <c r="AH94" s="29">
        <v>950</v>
      </c>
      <c r="AI94" s="29">
        <v>38</v>
      </c>
      <c r="AJ94" s="29"/>
      <c r="AK94" s="7">
        <v>78</v>
      </c>
      <c r="AL94" s="7">
        <v>116</v>
      </c>
      <c r="AM94" s="7">
        <v>29</v>
      </c>
      <c r="AN94" s="107"/>
      <c r="AO94" s="29">
        <v>47</v>
      </c>
      <c r="AP94" s="29" t="s">
        <v>43</v>
      </c>
      <c r="AQ94" s="7"/>
      <c r="AR94" s="7">
        <v>5</v>
      </c>
      <c r="AS94" s="79"/>
    </row>
    <row r="95" spans="1:45" ht="31">
      <c r="A95" s="132">
        <v>45139</v>
      </c>
      <c r="B95" s="160" t="s">
        <v>358</v>
      </c>
      <c r="C95" s="163" t="s">
        <v>0</v>
      </c>
      <c r="D95" s="160" t="s">
        <v>42</v>
      </c>
      <c r="E95" s="175"/>
      <c r="F95" s="179">
        <v>21</v>
      </c>
      <c r="G95" s="101" t="s">
        <v>466</v>
      </c>
      <c r="H95" s="103" t="s">
        <v>467</v>
      </c>
      <c r="I95" s="104" t="s">
        <v>468</v>
      </c>
      <c r="J95" s="101" t="s">
        <v>81</v>
      </c>
      <c r="K95" s="102" t="s">
        <v>149</v>
      </c>
      <c r="L95" s="106" t="s">
        <v>487</v>
      </c>
      <c r="M95" s="188">
        <v>21.185963000000001</v>
      </c>
      <c r="N95" s="188">
        <v>92.144324999999995</v>
      </c>
      <c r="O95" s="33" t="s">
        <v>484</v>
      </c>
      <c r="P95" s="7">
        <v>143</v>
      </c>
      <c r="Q95" s="7">
        <v>710</v>
      </c>
      <c r="R95" s="7">
        <f t="shared" si="0"/>
        <v>80</v>
      </c>
      <c r="S95" s="7">
        <v>400</v>
      </c>
      <c r="T95" s="7" t="s">
        <v>43</v>
      </c>
      <c r="U95" s="7"/>
      <c r="V95" s="77" t="s">
        <v>113</v>
      </c>
      <c r="W95" s="7">
        <v>5</v>
      </c>
      <c r="X95" s="7" t="s">
        <v>42</v>
      </c>
      <c r="Y95" s="77" t="s">
        <v>26</v>
      </c>
      <c r="Z95" s="7" t="s">
        <v>109</v>
      </c>
      <c r="AA95" s="77" t="s">
        <v>471</v>
      </c>
      <c r="AB95" s="7"/>
      <c r="AC95" s="7">
        <v>490</v>
      </c>
      <c r="AD95" s="7" t="s">
        <v>43</v>
      </c>
      <c r="AE95" s="7" t="s">
        <v>42</v>
      </c>
      <c r="AF95" s="77"/>
      <c r="AG95" s="7">
        <v>65</v>
      </c>
      <c r="AH95" s="29">
        <v>1030</v>
      </c>
      <c r="AI95" s="29">
        <v>29</v>
      </c>
      <c r="AJ95" s="29"/>
      <c r="AK95" s="7">
        <v>90</v>
      </c>
      <c r="AL95" s="7">
        <v>117</v>
      </c>
      <c r="AM95" s="7">
        <v>27</v>
      </c>
      <c r="AN95" s="108"/>
      <c r="AO95" s="29">
        <v>35</v>
      </c>
      <c r="AP95" s="29" t="s">
        <v>43</v>
      </c>
      <c r="AQ95" s="7"/>
      <c r="AR95" s="7">
        <v>9</v>
      </c>
      <c r="AS95" s="79"/>
    </row>
    <row r="96" spans="1:45" ht="31">
      <c r="A96" s="131">
        <v>45275</v>
      </c>
      <c r="B96" s="7" t="s">
        <v>431</v>
      </c>
      <c r="C96" s="240" t="s">
        <v>17</v>
      </c>
      <c r="D96" s="7" t="s">
        <v>42</v>
      </c>
      <c r="E96" s="44">
        <v>13</v>
      </c>
      <c r="F96" s="45">
        <v>506</v>
      </c>
      <c r="G96" s="3" t="s">
        <v>488</v>
      </c>
      <c r="H96" s="5" t="s">
        <v>489</v>
      </c>
      <c r="I96" s="14" t="s">
        <v>490</v>
      </c>
      <c r="J96" s="4" t="s">
        <v>74</v>
      </c>
      <c r="K96" s="44"/>
      <c r="L96" s="44"/>
      <c r="M96" s="182">
        <v>21.183509999999998</v>
      </c>
      <c r="N96" s="182">
        <v>92.137339999999995</v>
      </c>
      <c r="O96" s="3" t="s">
        <v>491</v>
      </c>
      <c r="P96" s="44"/>
      <c r="Q96" s="7"/>
      <c r="R96" s="109">
        <v>2000</v>
      </c>
      <c r="S96" s="7">
        <v>10000</v>
      </c>
      <c r="T96" s="7" t="s">
        <v>42</v>
      </c>
      <c r="U96" s="7">
        <v>15</v>
      </c>
      <c r="V96" s="77" t="s">
        <v>113</v>
      </c>
      <c r="W96" s="7">
        <v>6</v>
      </c>
      <c r="X96" s="7" t="s">
        <v>42</v>
      </c>
      <c r="Y96" s="4" t="s">
        <v>26</v>
      </c>
      <c r="Z96" s="3"/>
      <c r="AA96" s="4"/>
      <c r="AB96" s="44"/>
      <c r="AC96" s="44">
        <v>3000</v>
      </c>
      <c r="AD96" s="44" t="s">
        <v>43</v>
      </c>
      <c r="AE96" s="44" t="s">
        <v>43</v>
      </c>
      <c r="AF96" s="4" t="s">
        <v>492</v>
      </c>
      <c r="AG96" s="44">
        <v>4500</v>
      </c>
      <c r="AH96" s="45">
        <v>24000</v>
      </c>
      <c r="AI96" s="45">
        <v>3600</v>
      </c>
      <c r="AJ96" s="45">
        <v>4500</v>
      </c>
      <c r="AK96" s="44">
        <v>13500</v>
      </c>
      <c r="AL96" s="44">
        <v>30</v>
      </c>
      <c r="AM96" s="44">
        <v>300</v>
      </c>
      <c r="AN96" s="4"/>
      <c r="AO96" s="45">
        <v>500</v>
      </c>
      <c r="AP96" s="45"/>
      <c r="AQ96" s="44"/>
      <c r="AR96" s="7"/>
      <c r="AS96" s="4"/>
    </row>
    <row r="97" spans="1:45" ht="31">
      <c r="A97" s="131">
        <v>45275</v>
      </c>
      <c r="B97" s="7" t="s">
        <v>431</v>
      </c>
      <c r="C97" s="240" t="s">
        <v>17</v>
      </c>
      <c r="D97" s="7" t="s">
        <v>42</v>
      </c>
      <c r="E97" s="44">
        <v>21</v>
      </c>
      <c r="F97" s="45">
        <v>506</v>
      </c>
      <c r="G97" s="3" t="s">
        <v>493</v>
      </c>
      <c r="H97" s="5" t="s">
        <v>494</v>
      </c>
      <c r="I97" s="5"/>
      <c r="J97" s="79" t="s">
        <v>540</v>
      </c>
      <c r="K97" s="44"/>
      <c r="L97" s="44"/>
      <c r="M97" s="182">
        <v>21.210167999999999</v>
      </c>
      <c r="N97" s="182">
        <v>92.135149999999996</v>
      </c>
      <c r="O97" s="3" t="s">
        <v>495</v>
      </c>
      <c r="P97" s="44"/>
      <c r="Q97" s="7"/>
      <c r="R97" s="109">
        <v>2000</v>
      </c>
      <c r="S97" s="7">
        <v>10000</v>
      </c>
      <c r="T97" s="7" t="s">
        <v>42</v>
      </c>
      <c r="U97" s="7">
        <v>15</v>
      </c>
      <c r="V97" s="77" t="s">
        <v>113</v>
      </c>
      <c r="W97" s="7">
        <v>6</v>
      </c>
      <c r="X97" s="7" t="s">
        <v>42</v>
      </c>
      <c r="Y97" s="4" t="s">
        <v>26</v>
      </c>
      <c r="Z97" s="3"/>
      <c r="AA97" s="4"/>
      <c r="AB97" s="44"/>
      <c r="AC97" s="44"/>
      <c r="AD97" s="44" t="s">
        <v>43</v>
      </c>
      <c r="AE97" s="44" t="s">
        <v>43</v>
      </c>
      <c r="AF97" s="4" t="s">
        <v>492</v>
      </c>
      <c r="AG97" s="44">
        <v>11000</v>
      </c>
      <c r="AH97" s="45">
        <v>25000</v>
      </c>
      <c r="AI97" s="45">
        <v>5000</v>
      </c>
      <c r="AJ97" s="45">
        <v>8000</v>
      </c>
      <c r="AK97" s="44">
        <v>9500</v>
      </c>
      <c r="AL97" s="44">
        <v>50</v>
      </c>
      <c r="AM97" s="44">
        <v>1200</v>
      </c>
      <c r="AN97" s="4"/>
      <c r="AO97" s="45"/>
      <c r="AP97" s="45"/>
      <c r="AQ97" s="44"/>
      <c r="AR97" s="7"/>
      <c r="AS97" s="4"/>
    </row>
    <row r="98" spans="1:45" ht="31">
      <c r="A98" s="131">
        <v>45275</v>
      </c>
      <c r="B98" s="7" t="s">
        <v>431</v>
      </c>
      <c r="C98" s="240" t="s">
        <v>17</v>
      </c>
      <c r="D98" s="7" t="s">
        <v>42</v>
      </c>
      <c r="E98" s="44">
        <v>6</v>
      </c>
      <c r="F98" s="45">
        <v>185</v>
      </c>
      <c r="G98" s="3" t="s">
        <v>496</v>
      </c>
      <c r="H98" s="5" t="s">
        <v>497</v>
      </c>
      <c r="I98" s="14" t="s">
        <v>498</v>
      </c>
      <c r="J98" s="4" t="s">
        <v>80</v>
      </c>
      <c r="K98" s="44" t="s">
        <v>499</v>
      </c>
      <c r="L98" s="44" t="s">
        <v>164</v>
      </c>
      <c r="M98" s="182">
        <v>21.200520000000001</v>
      </c>
      <c r="N98" s="182">
        <v>92.144279999999995</v>
      </c>
      <c r="O98" s="3" t="s">
        <v>500</v>
      </c>
      <c r="P98" s="44"/>
      <c r="Q98" s="7"/>
      <c r="R98" s="7">
        <v>1000</v>
      </c>
      <c r="S98" s="7">
        <v>5000</v>
      </c>
      <c r="T98" s="7" t="s">
        <v>42</v>
      </c>
      <c r="U98" s="7">
        <v>15</v>
      </c>
      <c r="V98" s="77" t="s">
        <v>113</v>
      </c>
      <c r="W98" s="7">
        <v>6</v>
      </c>
      <c r="X98" s="7" t="s">
        <v>42</v>
      </c>
      <c r="Y98" s="4" t="s">
        <v>26</v>
      </c>
      <c r="Z98" s="3"/>
      <c r="AA98" s="4"/>
      <c r="AB98" s="44"/>
      <c r="AC98" s="44">
        <v>1000</v>
      </c>
      <c r="AD98" s="44" t="s">
        <v>43</v>
      </c>
      <c r="AE98" s="44" t="s">
        <v>43</v>
      </c>
      <c r="AF98" s="4" t="s">
        <v>492</v>
      </c>
      <c r="AG98" s="44">
        <v>6000</v>
      </c>
      <c r="AH98" s="45">
        <v>18000</v>
      </c>
      <c r="AI98" s="45">
        <v>0</v>
      </c>
      <c r="AJ98" s="45">
        <v>4500</v>
      </c>
      <c r="AK98" s="44">
        <v>8000</v>
      </c>
      <c r="AL98" s="44">
        <v>25</v>
      </c>
      <c r="AM98" s="44">
        <v>2910</v>
      </c>
      <c r="AN98" s="4"/>
      <c r="AO98" s="45">
        <v>400</v>
      </c>
      <c r="AP98" s="45"/>
      <c r="AQ98" s="44"/>
      <c r="AR98" s="7"/>
      <c r="AS98" s="4"/>
    </row>
    <row r="99" spans="1:45" ht="31">
      <c r="A99" s="131">
        <v>45275</v>
      </c>
      <c r="B99" s="7" t="s">
        <v>431</v>
      </c>
      <c r="C99" s="240" t="s">
        <v>17</v>
      </c>
      <c r="D99" s="7" t="s">
        <v>42</v>
      </c>
      <c r="E99" s="44">
        <v>6</v>
      </c>
      <c r="F99" s="45">
        <v>185</v>
      </c>
      <c r="G99" s="3" t="s">
        <v>496</v>
      </c>
      <c r="H99" s="5" t="s">
        <v>497</v>
      </c>
      <c r="I99" s="14" t="s">
        <v>498</v>
      </c>
      <c r="J99" s="4" t="s">
        <v>80</v>
      </c>
      <c r="K99" s="44" t="s">
        <v>499</v>
      </c>
      <c r="L99" s="44" t="s">
        <v>164</v>
      </c>
      <c r="M99" s="182">
        <v>21.200520000000001</v>
      </c>
      <c r="N99" s="182">
        <v>92.144279999999995</v>
      </c>
      <c r="O99" s="3" t="s">
        <v>501</v>
      </c>
      <c r="P99" s="44"/>
      <c r="Q99" s="7"/>
      <c r="R99" s="7">
        <v>1000</v>
      </c>
      <c r="S99" s="7">
        <v>5000</v>
      </c>
      <c r="T99" s="7" t="s">
        <v>42</v>
      </c>
      <c r="U99" s="7">
        <v>15</v>
      </c>
      <c r="V99" s="77" t="s">
        <v>113</v>
      </c>
      <c r="W99" s="7">
        <v>6</v>
      </c>
      <c r="X99" s="7" t="s">
        <v>42</v>
      </c>
      <c r="Y99" s="4" t="s">
        <v>26</v>
      </c>
      <c r="Z99" s="3"/>
      <c r="AA99" s="4"/>
      <c r="AB99" s="44"/>
      <c r="AC99" s="44"/>
      <c r="AD99" s="44" t="s">
        <v>43</v>
      </c>
      <c r="AE99" s="44" t="s">
        <v>43</v>
      </c>
      <c r="AF99" s="4" t="s">
        <v>492</v>
      </c>
      <c r="AG99" s="44">
        <v>7000</v>
      </c>
      <c r="AH99" s="45">
        <v>14000</v>
      </c>
      <c r="AI99" s="45">
        <v>0</v>
      </c>
      <c r="AJ99" s="45">
        <v>5000</v>
      </c>
      <c r="AK99" s="44">
        <v>9000</v>
      </c>
      <c r="AL99" s="44">
        <v>30</v>
      </c>
      <c r="AM99" s="44">
        <v>3000</v>
      </c>
      <c r="AN99" s="4"/>
      <c r="AO99" s="45">
        <v>350</v>
      </c>
      <c r="AP99" s="45"/>
      <c r="AQ99" s="44"/>
      <c r="AR99" s="7"/>
      <c r="AS99" s="4"/>
    </row>
    <row r="100" spans="1:45" ht="31">
      <c r="A100" s="131">
        <v>45275</v>
      </c>
      <c r="B100" s="7" t="s">
        <v>431</v>
      </c>
      <c r="C100" s="240" t="s">
        <v>17</v>
      </c>
      <c r="D100" s="7" t="s">
        <v>42</v>
      </c>
      <c r="E100" s="44">
        <v>6</v>
      </c>
      <c r="F100" s="45">
        <v>185</v>
      </c>
      <c r="G100" s="3" t="s">
        <v>496</v>
      </c>
      <c r="H100" s="5" t="s">
        <v>497</v>
      </c>
      <c r="I100" s="14" t="s">
        <v>498</v>
      </c>
      <c r="J100" s="4" t="s">
        <v>83</v>
      </c>
      <c r="K100" s="44" t="s">
        <v>345</v>
      </c>
      <c r="L100" s="44" t="s">
        <v>138</v>
      </c>
      <c r="M100" s="182">
        <v>21.193480000000001</v>
      </c>
      <c r="N100" s="182">
        <v>92.141890000000004</v>
      </c>
      <c r="O100" s="3" t="s">
        <v>502</v>
      </c>
      <c r="P100" s="44"/>
      <c r="Q100" s="7"/>
      <c r="R100" s="7">
        <v>1000</v>
      </c>
      <c r="S100" s="7">
        <v>5000</v>
      </c>
      <c r="T100" s="7" t="s">
        <v>42</v>
      </c>
      <c r="U100" s="7">
        <v>15</v>
      </c>
      <c r="V100" s="77" t="s">
        <v>113</v>
      </c>
      <c r="W100" s="7">
        <v>6</v>
      </c>
      <c r="X100" s="7" t="s">
        <v>42</v>
      </c>
      <c r="Y100" s="4" t="s">
        <v>26</v>
      </c>
      <c r="Z100" s="3"/>
      <c r="AA100" s="4"/>
      <c r="AB100" s="44"/>
      <c r="AC100" s="44"/>
      <c r="AD100" s="44" t="s">
        <v>43</v>
      </c>
      <c r="AE100" s="44" t="s">
        <v>43</v>
      </c>
      <c r="AF100" s="4" t="s">
        <v>492</v>
      </c>
      <c r="AG100" s="44">
        <v>2000</v>
      </c>
      <c r="AH100" s="45">
        <v>5580</v>
      </c>
      <c r="AI100" s="45">
        <v>0</v>
      </c>
      <c r="AJ100" s="45"/>
      <c r="AK100" s="44">
        <v>4000</v>
      </c>
      <c r="AL100" s="44">
        <v>30</v>
      </c>
      <c r="AM100" s="44">
        <v>211</v>
      </c>
      <c r="AN100" s="4"/>
      <c r="AO100" s="45"/>
      <c r="AP100" s="45"/>
      <c r="AQ100" s="44"/>
      <c r="AR100" s="7"/>
      <c r="AS100" s="4"/>
    </row>
    <row r="101" spans="1:45" ht="31">
      <c r="A101" s="131">
        <v>45275</v>
      </c>
      <c r="B101" s="7" t="s">
        <v>431</v>
      </c>
      <c r="C101" s="240" t="s">
        <v>17</v>
      </c>
      <c r="D101" s="7" t="s">
        <v>42</v>
      </c>
      <c r="E101" s="44">
        <v>6</v>
      </c>
      <c r="F101" s="45">
        <v>185</v>
      </c>
      <c r="G101" s="3" t="s">
        <v>496</v>
      </c>
      <c r="H101" s="5" t="s">
        <v>497</v>
      </c>
      <c r="I101" s="14" t="s">
        <v>498</v>
      </c>
      <c r="J101" s="4" t="s">
        <v>83</v>
      </c>
      <c r="K101" s="44" t="s">
        <v>345</v>
      </c>
      <c r="L101" s="44" t="s">
        <v>138</v>
      </c>
      <c r="M101" s="182">
        <v>21.193480000000001</v>
      </c>
      <c r="N101" s="182">
        <v>92.141890000000004</v>
      </c>
      <c r="O101" s="3" t="s">
        <v>502</v>
      </c>
      <c r="P101" s="44"/>
      <c r="Q101" s="7"/>
      <c r="R101" s="7">
        <v>1000</v>
      </c>
      <c r="S101" s="7">
        <v>5000</v>
      </c>
      <c r="T101" s="7" t="s">
        <v>42</v>
      </c>
      <c r="U101" s="7">
        <v>15</v>
      </c>
      <c r="V101" s="77" t="s">
        <v>113</v>
      </c>
      <c r="W101" s="7">
        <v>6</v>
      </c>
      <c r="X101" s="7" t="s">
        <v>42</v>
      </c>
      <c r="Y101" s="4" t="s">
        <v>26</v>
      </c>
      <c r="Z101" s="3"/>
      <c r="AA101" s="4"/>
      <c r="AB101" s="44"/>
      <c r="AC101" s="44"/>
      <c r="AD101" s="44" t="s">
        <v>43</v>
      </c>
      <c r="AE101" s="44" t="s">
        <v>43</v>
      </c>
      <c r="AF101" s="4" t="s">
        <v>492</v>
      </c>
      <c r="AG101" s="44">
        <v>1500</v>
      </c>
      <c r="AH101" s="45">
        <v>6850</v>
      </c>
      <c r="AI101" s="45">
        <v>0</v>
      </c>
      <c r="AJ101" s="45"/>
      <c r="AK101" s="44">
        <v>6000</v>
      </c>
      <c r="AL101" s="44">
        <v>25</v>
      </c>
      <c r="AM101" s="44">
        <v>200</v>
      </c>
      <c r="AN101" s="4"/>
      <c r="AO101" s="45"/>
      <c r="AP101" s="45"/>
      <c r="AQ101" s="44"/>
      <c r="AR101" s="7"/>
      <c r="AS101" s="4"/>
    </row>
    <row r="102" spans="1:45" ht="31">
      <c r="A102" s="131">
        <v>45275</v>
      </c>
      <c r="B102" s="7" t="s">
        <v>431</v>
      </c>
      <c r="C102" s="240" t="s">
        <v>17</v>
      </c>
      <c r="D102" s="7" t="s">
        <v>42</v>
      </c>
      <c r="E102" s="44">
        <v>6</v>
      </c>
      <c r="F102" s="45">
        <v>185</v>
      </c>
      <c r="G102" s="3" t="s">
        <v>496</v>
      </c>
      <c r="H102" s="5" t="s">
        <v>497</v>
      </c>
      <c r="I102" s="14" t="s">
        <v>498</v>
      </c>
      <c r="J102" s="4" t="s">
        <v>83</v>
      </c>
      <c r="K102" s="44" t="s">
        <v>503</v>
      </c>
      <c r="L102" s="44" t="s">
        <v>138</v>
      </c>
      <c r="M102" s="182">
        <v>21.188099999999999</v>
      </c>
      <c r="N102" s="182">
        <v>92.14085</v>
      </c>
      <c r="O102" s="3" t="s">
        <v>502</v>
      </c>
      <c r="P102" s="44"/>
      <c r="Q102" s="7"/>
      <c r="R102" s="7">
        <v>1000</v>
      </c>
      <c r="S102" s="7">
        <v>5000</v>
      </c>
      <c r="T102" s="7" t="s">
        <v>42</v>
      </c>
      <c r="U102" s="7">
        <v>15</v>
      </c>
      <c r="V102" s="77" t="s">
        <v>113</v>
      </c>
      <c r="W102" s="7">
        <v>6</v>
      </c>
      <c r="X102" s="7" t="s">
        <v>42</v>
      </c>
      <c r="Y102" s="4" t="s">
        <v>26</v>
      </c>
      <c r="Z102" s="3"/>
      <c r="AA102" s="4"/>
      <c r="AB102" s="44"/>
      <c r="AC102" s="44"/>
      <c r="AD102" s="44" t="s">
        <v>43</v>
      </c>
      <c r="AE102" s="44" t="s">
        <v>43</v>
      </c>
      <c r="AF102" s="4" t="s">
        <v>492</v>
      </c>
      <c r="AG102" s="44">
        <v>1200</v>
      </c>
      <c r="AH102" s="45">
        <v>7000</v>
      </c>
      <c r="AI102" s="45">
        <v>0</v>
      </c>
      <c r="AJ102" s="45"/>
      <c r="AK102" s="44">
        <v>5100</v>
      </c>
      <c r="AL102" s="44">
        <v>31</v>
      </c>
      <c r="AM102" s="44">
        <v>281</v>
      </c>
      <c r="AN102" s="4"/>
      <c r="AO102" s="45"/>
      <c r="AP102" s="45"/>
      <c r="AQ102" s="44"/>
      <c r="AR102" s="7"/>
      <c r="AS102" s="4"/>
    </row>
    <row r="103" spans="1:45" ht="31">
      <c r="A103" s="131">
        <v>45275</v>
      </c>
      <c r="B103" s="7" t="s">
        <v>431</v>
      </c>
      <c r="C103" s="240" t="s">
        <v>17</v>
      </c>
      <c r="D103" s="7" t="s">
        <v>42</v>
      </c>
      <c r="E103" s="44">
        <v>6</v>
      </c>
      <c r="F103" s="45">
        <v>185</v>
      </c>
      <c r="G103" s="3" t="s">
        <v>496</v>
      </c>
      <c r="H103" s="5" t="s">
        <v>497</v>
      </c>
      <c r="I103" s="14" t="s">
        <v>498</v>
      </c>
      <c r="J103" s="4" t="s">
        <v>541</v>
      </c>
      <c r="K103" s="44" t="s">
        <v>504</v>
      </c>
      <c r="L103" s="44" t="s">
        <v>505</v>
      </c>
      <c r="M103" s="182">
        <v>21.193249999999999</v>
      </c>
      <c r="N103" s="182">
        <v>92.140919999999994</v>
      </c>
      <c r="O103" s="3" t="s">
        <v>506</v>
      </c>
      <c r="P103" s="44"/>
      <c r="Q103" s="7"/>
      <c r="R103" s="7">
        <v>1000</v>
      </c>
      <c r="S103" s="7">
        <v>5000</v>
      </c>
      <c r="T103" s="7" t="s">
        <v>42</v>
      </c>
      <c r="U103" s="7">
        <v>15</v>
      </c>
      <c r="V103" s="77" t="s">
        <v>113</v>
      </c>
      <c r="W103" s="7">
        <v>6</v>
      </c>
      <c r="X103" s="7" t="s">
        <v>42</v>
      </c>
      <c r="Y103" s="4" t="s">
        <v>26</v>
      </c>
      <c r="Z103" s="3"/>
      <c r="AA103" s="4"/>
      <c r="AB103" s="44"/>
      <c r="AC103" s="44"/>
      <c r="AD103" s="44" t="s">
        <v>43</v>
      </c>
      <c r="AE103" s="44" t="s">
        <v>43</v>
      </c>
      <c r="AF103" s="4" t="s">
        <v>492</v>
      </c>
      <c r="AG103" s="44">
        <v>1400</v>
      </c>
      <c r="AH103" s="45">
        <v>4125</v>
      </c>
      <c r="AI103" s="45">
        <v>0</v>
      </c>
      <c r="AJ103" s="45"/>
      <c r="AK103" s="44">
        <v>3593</v>
      </c>
      <c r="AL103" s="44">
        <v>3</v>
      </c>
      <c r="AM103" s="44">
        <v>518</v>
      </c>
      <c r="AN103" s="4"/>
      <c r="AO103" s="45"/>
      <c r="AP103" s="45"/>
      <c r="AQ103" s="44"/>
      <c r="AR103" s="7"/>
      <c r="AS103" s="4"/>
    </row>
    <row r="104" spans="1:45" ht="31">
      <c r="A104" s="131">
        <v>45275</v>
      </c>
      <c r="B104" s="7" t="s">
        <v>431</v>
      </c>
      <c r="C104" s="240" t="s">
        <v>17</v>
      </c>
      <c r="D104" s="7" t="s">
        <v>42</v>
      </c>
      <c r="E104" s="44">
        <v>6</v>
      </c>
      <c r="F104" s="45">
        <v>185</v>
      </c>
      <c r="G104" s="3" t="s">
        <v>496</v>
      </c>
      <c r="H104" s="5" t="s">
        <v>497</v>
      </c>
      <c r="I104" s="14" t="s">
        <v>498</v>
      </c>
      <c r="J104" s="4" t="s">
        <v>79</v>
      </c>
      <c r="K104" s="44" t="s">
        <v>507</v>
      </c>
      <c r="L104" s="44" t="s">
        <v>505</v>
      </c>
      <c r="M104" s="182">
        <v>21.196697</v>
      </c>
      <c r="N104" s="182">
        <v>92.152449000000004</v>
      </c>
      <c r="O104" s="3" t="s">
        <v>508</v>
      </c>
      <c r="P104" s="44"/>
      <c r="Q104" s="7"/>
      <c r="R104" s="7">
        <v>1000</v>
      </c>
      <c r="S104" s="7">
        <v>5000</v>
      </c>
      <c r="T104" s="7" t="s">
        <v>42</v>
      </c>
      <c r="U104" s="7">
        <v>15</v>
      </c>
      <c r="V104" s="77" t="s">
        <v>113</v>
      </c>
      <c r="W104" s="7">
        <v>6</v>
      </c>
      <c r="X104" s="7" t="s">
        <v>42</v>
      </c>
      <c r="Y104" s="4" t="s">
        <v>26</v>
      </c>
      <c r="Z104" s="3"/>
      <c r="AA104" s="4"/>
      <c r="AB104" s="44"/>
      <c r="AC104" s="44">
        <v>850</v>
      </c>
      <c r="AD104" s="44" t="s">
        <v>43</v>
      </c>
      <c r="AE104" s="44" t="s">
        <v>43</v>
      </c>
      <c r="AF104" s="4" t="s">
        <v>492</v>
      </c>
      <c r="AG104" s="44">
        <v>5000</v>
      </c>
      <c r="AH104" s="45">
        <v>15000</v>
      </c>
      <c r="AI104" s="45">
        <v>500</v>
      </c>
      <c r="AJ104" s="45">
        <v>4293</v>
      </c>
      <c r="AK104" s="44">
        <v>9407</v>
      </c>
      <c r="AL104" s="44">
        <v>79</v>
      </c>
      <c r="AM104" s="44">
        <v>1187</v>
      </c>
      <c r="AN104" s="4"/>
      <c r="AO104" s="45">
        <v>300</v>
      </c>
      <c r="AP104" s="45"/>
      <c r="AQ104" s="44"/>
      <c r="AR104" s="7"/>
      <c r="AS104" s="4"/>
    </row>
    <row r="105" spans="1:45" ht="31.5" thickBot="1">
      <c r="A105" s="132">
        <v>45139</v>
      </c>
      <c r="B105" s="7" t="s">
        <v>509</v>
      </c>
      <c r="C105" s="240" t="s">
        <v>0</v>
      </c>
      <c r="D105" s="7" t="s">
        <v>42</v>
      </c>
      <c r="E105" s="44">
        <v>11</v>
      </c>
      <c r="F105" s="45"/>
      <c r="G105" s="3" t="s">
        <v>510</v>
      </c>
      <c r="H105" s="15" t="s">
        <v>511</v>
      </c>
      <c r="I105" s="14" t="s">
        <v>512</v>
      </c>
      <c r="J105" s="4" t="s">
        <v>71</v>
      </c>
      <c r="K105" s="44" t="s">
        <v>164</v>
      </c>
      <c r="L105" s="44" t="s">
        <v>513</v>
      </c>
      <c r="M105" s="188">
        <v>21.187830000000002</v>
      </c>
      <c r="N105" s="188">
        <v>92.151629999999997</v>
      </c>
      <c r="O105" s="3" t="s">
        <v>514</v>
      </c>
      <c r="P105" s="44">
        <v>1071</v>
      </c>
      <c r="Q105" s="7">
        <v>5335</v>
      </c>
      <c r="R105" s="7">
        <v>1200</v>
      </c>
      <c r="S105" s="7">
        <v>6000</v>
      </c>
      <c r="T105" s="7" t="s">
        <v>43</v>
      </c>
      <c r="U105" s="212">
        <v>90</v>
      </c>
      <c r="V105" s="77" t="s">
        <v>38</v>
      </c>
      <c r="W105" s="7">
        <v>6</v>
      </c>
      <c r="X105" s="7" t="s">
        <v>42</v>
      </c>
      <c r="Y105" s="4" t="s">
        <v>23</v>
      </c>
      <c r="Z105" s="3" t="s">
        <v>43</v>
      </c>
      <c r="AA105" s="4" t="s">
        <v>515</v>
      </c>
      <c r="AB105" s="44"/>
      <c r="AC105" s="44"/>
      <c r="AD105" s="44" t="s">
        <v>43</v>
      </c>
      <c r="AE105" s="44" t="s">
        <v>43</v>
      </c>
      <c r="AF105" s="4"/>
      <c r="AG105" s="44"/>
      <c r="AH105" s="45"/>
      <c r="AI105" s="45"/>
      <c r="AJ105" s="45"/>
      <c r="AK105" s="45"/>
      <c r="AL105" s="45"/>
      <c r="AM105" s="45"/>
      <c r="AN105" s="4" t="s">
        <v>516</v>
      </c>
      <c r="AO105" s="45"/>
      <c r="AP105" s="45" t="s">
        <v>43</v>
      </c>
      <c r="AQ105" s="44"/>
      <c r="AR105" s="7"/>
      <c r="AS105" s="4" t="s">
        <v>517</v>
      </c>
    </row>
    <row r="106" spans="1:45" ht="31.5" thickBot="1">
      <c r="A106" s="134">
        <v>45291</v>
      </c>
      <c r="B106" s="32" t="s">
        <v>436</v>
      </c>
      <c r="C106" s="241" t="s">
        <v>0</v>
      </c>
      <c r="D106" s="111" t="s">
        <v>42</v>
      </c>
      <c r="E106" s="112">
        <v>11</v>
      </c>
      <c r="F106" s="113">
        <v>155</v>
      </c>
      <c r="G106" s="114" t="s">
        <v>518</v>
      </c>
      <c r="H106" s="115" t="s">
        <v>519</v>
      </c>
      <c r="I106" s="116" t="s">
        <v>520</v>
      </c>
      <c r="J106" s="194" t="s">
        <v>81</v>
      </c>
      <c r="K106" s="112" t="s">
        <v>138</v>
      </c>
      <c r="L106" s="112" t="s">
        <v>521</v>
      </c>
      <c r="M106" s="188">
        <v>21.19162</v>
      </c>
      <c r="N106" s="188">
        <v>92.148169999999993</v>
      </c>
      <c r="O106" s="110" t="s">
        <v>522</v>
      </c>
      <c r="P106" s="112">
        <v>1854</v>
      </c>
      <c r="Q106" s="112">
        <v>9314</v>
      </c>
      <c r="R106" s="117">
        <f>S106/4.73</f>
        <v>2114.1649048625791</v>
      </c>
      <c r="S106" s="117">
        <v>10000</v>
      </c>
      <c r="T106" s="7" t="s">
        <v>42</v>
      </c>
      <c r="U106" s="117">
        <v>58</v>
      </c>
      <c r="V106" s="194" t="s">
        <v>38</v>
      </c>
      <c r="W106" s="111">
        <v>6</v>
      </c>
      <c r="X106" s="111" t="s">
        <v>42</v>
      </c>
      <c r="Y106" s="194" t="s">
        <v>26</v>
      </c>
      <c r="Z106" s="111" t="s">
        <v>109</v>
      </c>
      <c r="AA106" s="207" t="s">
        <v>523</v>
      </c>
      <c r="AB106" s="224"/>
      <c r="AC106" s="111">
        <v>1406</v>
      </c>
      <c r="AD106" s="111" t="s">
        <v>43</v>
      </c>
      <c r="AE106" s="111" t="s">
        <v>42</v>
      </c>
      <c r="AF106" s="194"/>
      <c r="AG106" s="111">
        <v>1350</v>
      </c>
      <c r="AH106" s="118">
        <v>10500</v>
      </c>
      <c r="AI106" s="118"/>
      <c r="AJ106" s="119">
        <v>1000</v>
      </c>
      <c r="AK106" s="111">
        <v>11500</v>
      </c>
      <c r="AL106" s="111">
        <v>30</v>
      </c>
      <c r="AM106" s="111">
        <v>1750</v>
      </c>
      <c r="AN106" s="233" t="s">
        <v>524</v>
      </c>
      <c r="AO106" s="119">
        <v>310</v>
      </c>
      <c r="AP106" s="119" t="s">
        <v>42</v>
      </c>
      <c r="AQ106" s="111">
        <v>30</v>
      </c>
      <c r="AR106" s="111"/>
      <c r="AS106" s="238" t="s">
        <v>525</v>
      </c>
    </row>
    <row r="107" spans="1:45" ht="31.5" thickBot="1">
      <c r="A107" s="134">
        <v>45291</v>
      </c>
      <c r="B107" s="32" t="s">
        <v>436</v>
      </c>
      <c r="C107" s="242" t="s">
        <v>0</v>
      </c>
      <c r="D107" s="121" t="s">
        <v>42</v>
      </c>
      <c r="E107" s="122">
        <v>7</v>
      </c>
      <c r="F107" s="123">
        <v>111</v>
      </c>
      <c r="G107" s="124" t="s">
        <v>518</v>
      </c>
      <c r="H107" s="125" t="s">
        <v>519</v>
      </c>
      <c r="I107" s="126" t="s">
        <v>520</v>
      </c>
      <c r="J107" s="195" t="s">
        <v>81</v>
      </c>
      <c r="K107" s="122" t="s">
        <v>157</v>
      </c>
      <c r="L107" s="122" t="s">
        <v>526</v>
      </c>
      <c r="M107" s="188">
        <v>21.189271000000002</v>
      </c>
      <c r="N107" s="188">
        <v>92.148814999999999</v>
      </c>
      <c r="O107" s="120" t="s">
        <v>527</v>
      </c>
      <c r="P107" s="122">
        <v>1276</v>
      </c>
      <c r="Q107" s="122">
        <v>5104</v>
      </c>
      <c r="R107" s="127">
        <v>1057</v>
      </c>
      <c r="S107" s="127">
        <v>5000</v>
      </c>
      <c r="T107" s="7" t="s">
        <v>42</v>
      </c>
      <c r="U107" s="127">
        <v>46</v>
      </c>
      <c r="V107" s="195" t="s">
        <v>38</v>
      </c>
      <c r="W107" s="121">
        <v>6</v>
      </c>
      <c r="X107" s="121" t="s">
        <v>42</v>
      </c>
      <c r="Y107" s="195" t="s">
        <v>23</v>
      </c>
      <c r="Z107" s="121" t="s">
        <v>109</v>
      </c>
      <c r="AA107" s="208" t="s">
        <v>523</v>
      </c>
      <c r="AB107" s="121"/>
      <c r="AC107" s="121"/>
      <c r="AD107" s="121" t="s">
        <v>43</v>
      </c>
      <c r="AE107" s="121" t="s">
        <v>42</v>
      </c>
      <c r="AF107" s="195"/>
      <c r="AG107" s="121">
        <v>250</v>
      </c>
      <c r="AH107" s="128">
        <v>7200</v>
      </c>
      <c r="AI107" s="128"/>
      <c r="AJ107" s="129">
        <v>400</v>
      </c>
      <c r="AK107" s="121">
        <v>7600</v>
      </c>
      <c r="AL107" s="121">
        <v>20</v>
      </c>
      <c r="AM107" s="121">
        <v>650</v>
      </c>
      <c r="AN107" s="234" t="s">
        <v>528</v>
      </c>
      <c r="AO107" s="129">
        <v>230</v>
      </c>
      <c r="AP107" s="129" t="s">
        <v>43</v>
      </c>
      <c r="AQ107" s="121">
        <v>20</v>
      </c>
      <c r="AR107" s="121"/>
      <c r="AS107" s="239"/>
    </row>
    <row r="108" spans="1:45" ht="31.5" thickBot="1">
      <c r="A108" s="134">
        <v>45291</v>
      </c>
      <c r="B108" s="32" t="s">
        <v>436</v>
      </c>
      <c r="C108" s="241" t="s">
        <v>0</v>
      </c>
      <c r="D108" s="111" t="s">
        <v>42</v>
      </c>
      <c r="E108" s="112">
        <v>3</v>
      </c>
      <c r="F108" s="113">
        <v>232</v>
      </c>
      <c r="G108" s="114" t="s">
        <v>529</v>
      </c>
      <c r="H108" s="115" t="s">
        <v>530</v>
      </c>
      <c r="I108" s="116" t="s">
        <v>531</v>
      </c>
      <c r="J108" s="194" t="s">
        <v>82</v>
      </c>
      <c r="K108" s="112" t="s">
        <v>532</v>
      </c>
      <c r="L108" s="112" t="s">
        <v>533</v>
      </c>
      <c r="M108" s="188">
        <v>21.18647</v>
      </c>
      <c r="N108" s="188">
        <v>92.141499999999994</v>
      </c>
      <c r="O108" s="110" t="s">
        <v>534</v>
      </c>
      <c r="P108" s="112">
        <v>1650</v>
      </c>
      <c r="Q108" s="112">
        <v>6420</v>
      </c>
      <c r="R108" s="117">
        <v>2000</v>
      </c>
      <c r="S108" s="117">
        <v>20000</v>
      </c>
      <c r="T108" s="7" t="s">
        <v>42</v>
      </c>
      <c r="U108" s="117">
        <v>60</v>
      </c>
      <c r="V108" s="194" t="s">
        <v>38</v>
      </c>
      <c r="W108" s="111">
        <v>6</v>
      </c>
      <c r="X108" s="111" t="s">
        <v>42</v>
      </c>
      <c r="Y108" s="194" t="s">
        <v>23</v>
      </c>
      <c r="Z108" s="111" t="s">
        <v>109</v>
      </c>
      <c r="AA108" s="207" t="s">
        <v>523</v>
      </c>
      <c r="AB108" s="224"/>
      <c r="AC108" s="111">
        <v>3944</v>
      </c>
      <c r="AD108" s="111" t="s">
        <v>43</v>
      </c>
      <c r="AE108" s="111" t="s">
        <v>42</v>
      </c>
      <c r="AF108" s="194"/>
      <c r="AG108" s="111">
        <v>3000</v>
      </c>
      <c r="AH108" s="118">
        <v>13000</v>
      </c>
      <c r="AI108" s="118"/>
      <c r="AJ108" s="119">
        <v>1000</v>
      </c>
      <c r="AK108" s="111">
        <v>12500</v>
      </c>
      <c r="AL108" s="111">
        <v>40</v>
      </c>
      <c r="AM108" s="111">
        <v>3000</v>
      </c>
      <c r="AN108" s="233" t="s">
        <v>524</v>
      </c>
      <c r="AO108" s="119">
        <v>400</v>
      </c>
      <c r="AP108" s="119" t="s">
        <v>43</v>
      </c>
      <c r="AQ108" s="111"/>
      <c r="AR108" s="111"/>
      <c r="AS108" s="238"/>
    </row>
    <row r="109" spans="1:45" ht="31.5" thickBot="1">
      <c r="A109" s="134">
        <v>45291</v>
      </c>
      <c r="B109" s="32" t="s">
        <v>436</v>
      </c>
      <c r="C109" s="242" t="s">
        <v>0</v>
      </c>
      <c r="D109" s="121" t="s">
        <v>42</v>
      </c>
      <c r="E109" s="122">
        <v>2</v>
      </c>
      <c r="F109" s="123">
        <v>96</v>
      </c>
      <c r="G109" s="114" t="s">
        <v>529</v>
      </c>
      <c r="H109" s="115" t="s">
        <v>530</v>
      </c>
      <c r="I109" s="116" t="s">
        <v>531</v>
      </c>
      <c r="J109" s="195" t="s">
        <v>82</v>
      </c>
      <c r="K109" s="122" t="s">
        <v>157</v>
      </c>
      <c r="L109" s="122" t="s">
        <v>535</v>
      </c>
      <c r="M109" s="188">
        <v>21.183029999999999</v>
      </c>
      <c r="N109" s="188">
        <v>92.146249999999995</v>
      </c>
      <c r="O109" s="120" t="s">
        <v>536</v>
      </c>
      <c r="P109" s="122">
        <v>1230</v>
      </c>
      <c r="Q109" s="122">
        <v>6820</v>
      </c>
      <c r="R109" s="127">
        <v>1500</v>
      </c>
      <c r="S109" s="127">
        <v>8000</v>
      </c>
      <c r="T109" s="7" t="s">
        <v>43</v>
      </c>
      <c r="U109" s="127"/>
      <c r="V109" s="195" t="s">
        <v>38</v>
      </c>
      <c r="W109" s="121">
        <v>6</v>
      </c>
      <c r="X109" s="121" t="s">
        <v>42</v>
      </c>
      <c r="Y109" s="195" t="s">
        <v>26</v>
      </c>
      <c r="Z109" s="121" t="s">
        <v>109</v>
      </c>
      <c r="AA109" s="208" t="s">
        <v>523</v>
      </c>
      <c r="AB109" s="121"/>
      <c r="AC109" s="121"/>
      <c r="AD109" s="121" t="s">
        <v>43</v>
      </c>
      <c r="AE109" s="121" t="s">
        <v>42</v>
      </c>
      <c r="AF109" s="195"/>
      <c r="AG109" s="121">
        <v>1000</v>
      </c>
      <c r="AH109" s="128">
        <v>9500</v>
      </c>
      <c r="AI109" s="128"/>
      <c r="AJ109" s="129">
        <v>200</v>
      </c>
      <c r="AK109" s="121">
        <v>8800</v>
      </c>
      <c r="AL109" s="121">
        <v>20</v>
      </c>
      <c r="AM109" s="121">
        <v>1000</v>
      </c>
      <c r="AN109" s="234" t="s">
        <v>528</v>
      </c>
      <c r="AO109" s="129">
        <v>200</v>
      </c>
      <c r="AP109" s="129" t="s">
        <v>43</v>
      </c>
      <c r="AQ109" s="121"/>
      <c r="AR109" s="121"/>
      <c r="AS109" s="239"/>
    </row>
    <row r="110" spans="1:45" ht="31.5" thickBot="1">
      <c r="A110" s="134">
        <v>45291</v>
      </c>
      <c r="B110" s="32" t="s">
        <v>436</v>
      </c>
      <c r="C110" s="242" t="s">
        <v>0</v>
      </c>
      <c r="D110" s="121" t="s">
        <v>42</v>
      </c>
      <c r="E110" s="122">
        <v>2</v>
      </c>
      <c r="F110" s="123">
        <v>172</v>
      </c>
      <c r="G110" s="114" t="s">
        <v>529</v>
      </c>
      <c r="H110" s="115" t="s">
        <v>530</v>
      </c>
      <c r="I110" s="116" t="s">
        <v>531</v>
      </c>
      <c r="J110" s="195" t="s">
        <v>82</v>
      </c>
      <c r="K110" s="122" t="s">
        <v>164</v>
      </c>
      <c r="L110" s="122" t="s">
        <v>537</v>
      </c>
      <c r="M110" s="188">
        <v>21.184301479999998</v>
      </c>
      <c r="N110" s="188">
        <v>92.144194880000001</v>
      </c>
      <c r="O110" s="120" t="s">
        <v>538</v>
      </c>
      <c r="P110" s="122">
        <v>1357</v>
      </c>
      <c r="Q110" s="122">
        <v>6820</v>
      </c>
      <c r="R110" s="127">
        <v>1400</v>
      </c>
      <c r="S110" s="127">
        <v>7500</v>
      </c>
      <c r="T110" s="7" t="s">
        <v>43</v>
      </c>
      <c r="U110" s="127"/>
      <c r="V110" s="195" t="s">
        <v>38</v>
      </c>
      <c r="W110" s="121">
        <v>6</v>
      </c>
      <c r="X110" s="121" t="s">
        <v>42</v>
      </c>
      <c r="Y110" s="195" t="s">
        <v>23</v>
      </c>
      <c r="Z110" s="121" t="s">
        <v>109</v>
      </c>
      <c r="AA110" s="208" t="s">
        <v>523</v>
      </c>
      <c r="AB110" s="121"/>
      <c r="AC110" s="121"/>
      <c r="AD110" s="121" t="s">
        <v>43</v>
      </c>
      <c r="AE110" s="121" t="s">
        <v>42</v>
      </c>
      <c r="AF110" s="195"/>
      <c r="AG110" s="121">
        <v>3000</v>
      </c>
      <c r="AH110" s="128">
        <v>10485</v>
      </c>
      <c r="AI110" s="128"/>
      <c r="AJ110" s="129">
        <v>200</v>
      </c>
      <c r="AK110" s="121">
        <v>9345</v>
      </c>
      <c r="AL110" s="121">
        <v>30</v>
      </c>
      <c r="AM110" s="121">
        <v>1500</v>
      </c>
      <c r="AN110" s="234" t="s">
        <v>528</v>
      </c>
      <c r="AO110" s="129">
        <v>204</v>
      </c>
      <c r="AP110" s="129" t="s">
        <v>43</v>
      </c>
      <c r="AQ110" s="121"/>
      <c r="AR110" s="121"/>
      <c r="AS110" s="239"/>
    </row>
    <row r="121" spans="34:44">
      <c r="AH121" s="196"/>
      <c r="AI121" s="196"/>
      <c r="AJ121" s="196"/>
      <c r="AK121" s="196"/>
      <c r="AL121" s="196"/>
      <c r="AM121" s="196"/>
      <c r="AN121" s="231"/>
      <c r="AO121" s="196"/>
      <c r="AP121" s="196"/>
      <c r="AQ121" s="196"/>
      <c r="AR121" s="196"/>
    </row>
    <row r="122" spans="34:44">
      <c r="AK122" s="165"/>
      <c r="AL122" s="165"/>
      <c r="AM122" s="165"/>
      <c r="AN122" s="210"/>
      <c r="AQ122" s="165"/>
      <c r="AR122" s="165"/>
    </row>
  </sheetData>
  <autoFilter ref="A4:AS110" xr:uid="{00000000-0009-0000-0000-000004000000}"/>
  <dataConsolidate/>
  <mergeCells count="10">
    <mergeCell ref="A1:I1"/>
    <mergeCell ref="K75:L75"/>
    <mergeCell ref="AH3:AN3"/>
    <mergeCell ref="AO3:AR3"/>
    <mergeCell ref="V3:X3"/>
    <mergeCell ref="A3:A4"/>
    <mergeCell ref="B3:I3"/>
    <mergeCell ref="J3:N3"/>
    <mergeCell ref="O3:Q3"/>
    <mergeCell ref="R3:U3"/>
  </mergeCells>
  <dataValidations count="8">
    <dataValidation type="whole" allowBlank="1" showInputMessage="1" showErrorMessage="1" error="figures only (greater than 0)" prompt="figures only" sqref="U11:U16 F5:F26 F33:F81 F96:F1048576" xr:uid="{00000000-0002-0000-0400-000000000000}">
      <formula1>1</formula1>
      <formula2>10000000000</formula2>
    </dataValidation>
    <dataValidation allowBlank="1" showInputMessage="1" showErrorMessage="1" error="11 Digit phone number only" sqref="H11:H16 H55:H56 H59:I60" xr:uid="{00000000-0002-0000-0400-000001000000}"/>
    <dataValidation type="list" allowBlank="1" showErrorMessage="1" sqref="Y28 Y5 Y59" xr:uid="{00000000-0002-0000-0400-000002000000}">
      <formula1>"Pit composting,Barrel composting,Vermicomposting,Windrow composting,Box composting,Combination of above types (Please specify in next column),Others  (Please specify in next column),Vermi composting,Vermi compostingPit composting,Vermi compostingPit com"</formula1>
    </dataValidation>
    <dataValidation type="list" allowBlank="1" showErrorMessage="1" sqref="C27" xr:uid="{00000000-0002-0000-0400-000003000000}">
      <formula1>"Material Recovery Facility (MRF),Composting facility (only organics),Plastic recycling facility,Upcycling Center,Segregation site for drainage waste,Dumping point,MRF"</formula1>
    </dataValidation>
    <dataValidation type="list" allowBlank="1" showErrorMessage="1" sqref="AE27" xr:uid="{00000000-0002-0000-0400-000004000000}">
      <formula1>"Yes,No,Yas"</formula1>
    </dataValidation>
    <dataValidation type="list" allowBlank="1" showErrorMessage="1" sqref="Y29" xr:uid="{00000000-0002-0000-0400-000005000000}">
      <formula1>"Pit composting,Barrel composting,Vermicomposting,Windrow composting,Box composting,Combination of above types (Please specify in next column),Others  (Please specify in next column),Box Composting"</formula1>
    </dataValidation>
    <dataValidation type="list" allowBlank="1" showErrorMessage="1" sqref="J27" xr:uid="{00000000-0002-0000-0400-000006000000}">
      <formula1>"Camp 01E,Camp 01W,Camp 02E,Camp 0W,Camp 03,Camp 04,Camp 04 Ext,Camp 05,Camp 06,Camp 07,Camp 08E,Camp 08W,Camp 09,Camp 10,Camp 11,Camp 12,Camp 13,Camp 14,Camp 15,Camp 16,Camp 17,Camp 18,Camp 19,Camp 20,Camp 20 Ext,Camp 21,Camp 22,Camp 23,Camp 24,Camp 25,Ca"</formula1>
    </dataValidation>
    <dataValidation type="decimal" allowBlank="1" showInputMessage="1" showErrorMessage="1" prompt="figures only" sqref="F27:F32" xr:uid="{00000000-0002-0000-0400-000007000000}">
      <formula1>1</formula1>
      <formula2>10000000000</formula2>
    </dataValidation>
  </dataValidations>
  <hyperlinks>
    <hyperlink ref="I5" r:id="rId1" xr:uid="{00000000-0004-0000-0400-000000000000}"/>
    <hyperlink ref="I6" r:id="rId2" xr:uid="{00000000-0004-0000-0400-000001000000}"/>
    <hyperlink ref="I7" r:id="rId3" display="mailto:-em@bd-actionagainsthunger.org" xr:uid="{00000000-0004-0000-0400-000002000000}"/>
    <hyperlink ref="I8" r:id="rId4" display="mailto:-em@bd-actionagainsthunger.org" xr:uid="{00000000-0004-0000-0400-000003000000}"/>
    <hyperlink ref="I9" r:id="rId5" display="mailto:-em@bd-actionagainsthunger.org" xr:uid="{00000000-0004-0000-0400-000004000000}"/>
    <hyperlink ref="I10" r:id="rId6" display="mailto:-em@bd-actionagainsthunger.org" xr:uid="{00000000-0004-0000-0400-000005000000}"/>
    <hyperlink ref="I11" r:id="rId7" xr:uid="{00000000-0004-0000-0400-000006000000}"/>
    <hyperlink ref="I15:I16" r:id="rId8" display="islamrabbi952@gmail.com" xr:uid="{00000000-0004-0000-0400-000007000000}"/>
    <hyperlink ref="I12" r:id="rId9" xr:uid="{00000000-0004-0000-0400-000008000000}"/>
    <hyperlink ref="I13:I14" r:id="rId10" display="saifulbdx@gmail.com" xr:uid="{00000000-0004-0000-0400-000009000000}"/>
    <hyperlink ref="I17" r:id="rId11" xr:uid="{00000000-0004-0000-0400-00000A000000}"/>
    <hyperlink ref="I18" r:id="rId12" xr:uid="{00000000-0004-0000-0400-00000B000000}"/>
    <hyperlink ref="I19" r:id="rId13" xr:uid="{00000000-0004-0000-0400-00000C000000}"/>
    <hyperlink ref="I20" r:id="rId14" xr:uid="{00000000-0004-0000-0400-00000D000000}"/>
    <hyperlink ref="I21" r:id="rId15" xr:uid="{00000000-0004-0000-0400-00000E000000}"/>
    <hyperlink ref="I25" r:id="rId16" xr:uid="{00000000-0004-0000-0400-00000F000000}"/>
    <hyperlink ref="I26" r:id="rId17" xr:uid="{00000000-0004-0000-0400-000010000000}"/>
    <hyperlink ref="G28" r:id="rId18" xr:uid="{00000000-0004-0000-0400-000011000000}"/>
    <hyperlink ref="I33" r:id="rId19" xr:uid="{00000000-0004-0000-0400-000012000000}"/>
    <hyperlink ref="I37" r:id="rId20" xr:uid="{00000000-0004-0000-0400-000013000000}"/>
    <hyperlink ref="I38" r:id="rId21" xr:uid="{00000000-0004-0000-0400-000014000000}"/>
    <hyperlink ref="I48" r:id="rId22" xr:uid="{00000000-0004-0000-0400-000015000000}"/>
    <hyperlink ref="I49:I51" r:id="rId23" display="alfaisal.shushilan@gmail.com" xr:uid="{00000000-0004-0000-0400-000016000000}"/>
    <hyperlink ref="I55" r:id="rId24" xr:uid="{00000000-0004-0000-0400-000017000000}"/>
    <hyperlink ref="I56" r:id="rId25" xr:uid="{00000000-0004-0000-0400-000018000000}"/>
    <hyperlink ref="I57" r:id="rId26" xr:uid="{00000000-0004-0000-0400-000019000000}"/>
    <hyperlink ref="I58" r:id="rId27" xr:uid="{00000000-0004-0000-0400-00001A000000}"/>
    <hyperlink ref="I59" r:id="rId28" xr:uid="{00000000-0004-0000-0400-00001B000000}"/>
    <hyperlink ref="I60" r:id="rId29" xr:uid="{00000000-0004-0000-0400-00001C000000}"/>
    <hyperlink ref="I61" r:id="rId30" xr:uid="{00000000-0004-0000-0400-00001D000000}"/>
    <hyperlink ref="I62" r:id="rId31" xr:uid="{00000000-0004-0000-0400-00001E000000}"/>
    <hyperlink ref="I63" r:id="rId32" xr:uid="{00000000-0004-0000-0400-00001F000000}"/>
    <hyperlink ref="I64" r:id="rId33" xr:uid="{00000000-0004-0000-0400-000020000000}"/>
    <hyperlink ref="I76" r:id="rId34" xr:uid="{00000000-0004-0000-0400-000021000000}"/>
    <hyperlink ref="I77" r:id="rId35" xr:uid="{00000000-0004-0000-0400-000022000000}"/>
    <hyperlink ref="I41" r:id="rId36" xr:uid="{00000000-0004-0000-0400-000023000000}"/>
    <hyperlink ref="I66" r:id="rId37" xr:uid="{00000000-0004-0000-0400-000024000000}"/>
    <hyperlink ref="I67" r:id="rId38" xr:uid="{00000000-0004-0000-0400-000025000000}"/>
    <hyperlink ref="I68" r:id="rId39" xr:uid="{00000000-0004-0000-0400-000026000000}"/>
    <hyperlink ref="I69" r:id="rId40" xr:uid="{00000000-0004-0000-0400-000027000000}"/>
    <hyperlink ref="I79" r:id="rId41" xr:uid="{00000000-0004-0000-0400-000028000000}"/>
    <hyperlink ref="I80" r:id="rId42" xr:uid="{00000000-0004-0000-0400-000029000000}"/>
    <hyperlink ref="I81" r:id="rId43" xr:uid="{00000000-0004-0000-0400-00002A000000}"/>
    <hyperlink ref="I82:I95" r:id="rId44" display="anwar.pervez@bdrcs.org" xr:uid="{00000000-0004-0000-0400-00002B000000}"/>
    <hyperlink ref="I96" r:id="rId45" xr:uid="{00000000-0004-0000-0400-00002C000000}"/>
    <hyperlink ref="I98" r:id="rId46" xr:uid="{00000000-0004-0000-0400-00002D000000}"/>
    <hyperlink ref="I99:I104" r:id="rId47" display="rakibbpi0002@gmail.com" xr:uid="{00000000-0004-0000-0400-00002E000000}"/>
    <hyperlink ref="I105" r:id="rId48" xr:uid="{00000000-0004-0000-0400-00002F000000}"/>
    <hyperlink ref="I106" r:id="rId49" xr:uid="{00000000-0004-0000-0400-000030000000}"/>
    <hyperlink ref="I107" r:id="rId50" xr:uid="{00000000-0004-0000-0400-000031000000}"/>
    <hyperlink ref="I108" r:id="rId51" xr:uid="{00000000-0004-0000-0400-000032000000}"/>
    <hyperlink ref="I109:I110" r:id="rId52" display="prosad@dskbangladesh.org" xr:uid="{00000000-0004-0000-0400-000033000000}"/>
  </hyperlinks>
  <pageMargins left="0.7" right="0.7" top="0.75" bottom="0.75" header="0.3" footer="0.3"/>
  <pageSetup orientation="portrait" r:id="rId53"/>
  <legacyDrawing r:id="rId54"/>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8000000}">
          <x14:formula1>
            <xm:f>Dropdown!$E$2:$E$3</xm:f>
          </x14:formula1>
          <xm:sqref>X78 AD78:AE78 D78 X106:X1048576 AD106:AE1048576 D106:D1048576</xm:sqref>
        </x14:dataValidation>
        <x14:dataValidation type="list" allowBlank="1" showInputMessage="1" showErrorMessage="1" xr:uid="{00000000-0002-0000-0400-000009000000}">
          <x14:formula1>
            <xm:f>Dropdown!$A$2:$A$7</xm:f>
          </x14:formula1>
          <xm:sqref>C78 C106:C1048576</xm:sqref>
        </x14:dataValidation>
        <x14:dataValidation type="list" allowBlank="1" showInputMessage="1" showErrorMessage="1" xr:uid="{00000000-0002-0000-0400-00000A000000}">
          <x14:formula1>
            <xm:f>Dropdown!$D$2:$D$8</xm:f>
          </x14:formula1>
          <xm:sqref>W78 W106:W1048576</xm:sqref>
        </x14:dataValidation>
        <x14:dataValidation type="list" allowBlank="1" showInputMessage="1" showErrorMessage="1" xr:uid="{00000000-0002-0000-0400-00000B000000}">
          <x14:formula1>
            <xm:f>Dropdown!$C$2:$C$5</xm:f>
          </x14:formula1>
          <xm:sqref>V78 V106:V1048576</xm:sqref>
        </x14:dataValidation>
        <x14:dataValidation type="list" allowBlank="1" showInputMessage="1" showErrorMessage="1" xr:uid="{00000000-0002-0000-0400-00000C000000}">
          <x14:formula1>
            <xm:f>Dropdown!$B$2:$B$8</xm:f>
          </x14:formula1>
          <xm:sqref>Y78 Y106:Y1048576</xm:sqref>
        </x14:dataValidation>
        <x14:dataValidation type="list" allowBlank="1" showInputMessage="1" showErrorMessage="1" xr:uid="{00000000-0002-0000-0400-00000D000000}">
          <x14:formula1>
            <xm:f>Dropdown!$G$2:$G$34</xm:f>
          </x14:formula1>
          <xm:sqref>J78 J106:J110</xm:sqref>
        </x14:dataValidation>
        <x14:dataValidation type="list" allowBlank="1" showInputMessage="1" showErrorMessage="1" xr:uid="{00000000-0002-0000-0400-00000E000000}">
          <x14:formula1>
            <xm:f>Dropdown!$J$2:$J$4</xm:f>
          </x14:formula1>
          <xm:sqref>AP78 AP106:AP110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G109"/>
  <sheetViews>
    <sheetView workbookViewId="0">
      <selection activeCell="B13" sqref="B13:B100"/>
    </sheetView>
  </sheetViews>
  <sheetFormatPr defaultColWidth="9.1796875" defaultRowHeight="15.5"/>
  <cols>
    <col min="1" max="1" width="12.81640625" style="9" bestFit="1" customWidth="1"/>
    <col min="2" max="2" width="34" style="9" bestFit="1" customWidth="1"/>
    <col min="3" max="3" width="19" style="9" bestFit="1" customWidth="1"/>
    <col min="4" max="5" width="9.1796875" style="9"/>
    <col min="6" max="7" width="13.7265625" style="9" bestFit="1" customWidth="1"/>
    <col min="8" max="9" width="9.1796875" style="9"/>
    <col min="10" max="10" width="18.26953125" style="9" customWidth="1"/>
    <col min="11" max="16384" width="9.1796875" style="9"/>
  </cols>
  <sheetData>
    <row r="1" spans="1:7" s="181" customFormat="1" ht="105.75" customHeight="1">
      <c r="A1" s="161" t="s">
        <v>1</v>
      </c>
      <c r="B1" s="161" t="s">
        <v>107</v>
      </c>
      <c r="C1" s="180" t="s">
        <v>3</v>
      </c>
      <c r="D1" s="19" t="s">
        <v>4</v>
      </c>
      <c r="E1" s="19" t="s">
        <v>102</v>
      </c>
      <c r="F1" s="19" t="s">
        <v>6</v>
      </c>
      <c r="G1" s="19" t="s">
        <v>7</v>
      </c>
    </row>
    <row r="2" spans="1:7" hidden="1">
      <c r="A2" s="33" t="s">
        <v>160</v>
      </c>
      <c r="B2" s="6" t="s">
        <v>0</v>
      </c>
      <c r="C2" s="6" t="s">
        <v>61</v>
      </c>
      <c r="D2" s="7" t="s">
        <v>164</v>
      </c>
      <c r="E2" s="7"/>
      <c r="F2" s="185">
        <v>21.218768000000001</v>
      </c>
      <c r="G2" s="185">
        <v>92.149969999999996</v>
      </c>
    </row>
    <row r="3" spans="1:7" hidden="1">
      <c r="A3" s="33" t="s">
        <v>160</v>
      </c>
      <c r="B3" s="6" t="s">
        <v>0</v>
      </c>
      <c r="C3" s="6" t="s">
        <v>63</v>
      </c>
      <c r="D3" s="7" t="s">
        <v>130</v>
      </c>
      <c r="E3" s="7"/>
      <c r="F3" s="185">
        <v>21.211748249999999</v>
      </c>
      <c r="G3" s="185">
        <v>92.150155100000006</v>
      </c>
    </row>
    <row r="4" spans="1:7" hidden="1">
      <c r="A4" s="6" t="s">
        <v>539</v>
      </c>
      <c r="B4" s="6" t="s">
        <v>0</v>
      </c>
      <c r="C4" s="6" t="s">
        <v>63</v>
      </c>
      <c r="D4" s="7" t="s">
        <v>152</v>
      </c>
      <c r="E4" s="7" t="s">
        <v>449</v>
      </c>
      <c r="F4" s="185">
        <v>22.213327</v>
      </c>
      <c r="G4" s="185">
        <v>93.149474999999995</v>
      </c>
    </row>
    <row r="5" spans="1:7" hidden="1">
      <c r="A5" s="33" t="s">
        <v>160</v>
      </c>
      <c r="B5" s="6" t="s">
        <v>0</v>
      </c>
      <c r="C5" s="6" t="s">
        <v>62</v>
      </c>
      <c r="D5" s="7" t="s">
        <v>149</v>
      </c>
      <c r="E5" s="7"/>
      <c r="F5" s="185">
        <v>21.206033999999999</v>
      </c>
      <c r="G5" s="185">
        <v>92.160567999999998</v>
      </c>
    </row>
    <row r="6" spans="1:7" hidden="1">
      <c r="A6" s="6" t="s">
        <v>160</v>
      </c>
      <c r="B6" s="6" t="s">
        <v>0</v>
      </c>
      <c r="C6" s="6" t="s">
        <v>445</v>
      </c>
      <c r="D6" s="7" t="s">
        <v>157</v>
      </c>
      <c r="E6" s="7" t="s">
        <v>205</v>
      </c>
      <c r="F6" s="185">
        <v>21.210170999999999</v>
      </c>
      <c r="G6" s="185">
        <v>92.158863999999994</v>
      </c>
    </row>
    <row r="7" spans="1:7" hidden="1">
      <c r="A7" s="163" t="s">
        <v>160</v>
      </c>
      <c r="B7" s="6" t="s">
        <v>0</v>
      </c>
      <c r="C7" s="6" t="s">
        <v>64</v>
      </c>
      <c r="D7" s="7" t="s">
        <v>157</v>
      </c>
      <c r="E7" s="7"/>
      <c r="F7" s="185">
        <v>21.208055999999999</v>
      </c>
      <c r="G7" s="185">
        <v>92.146388999999999</v>
      </c>
    </row>
    <row r="8" spans="1:7" hidden="1">
      <c r="A8" s="6" t="s">
        <v>437</v>
      </c>
      <c r="B8" s="6" t="s">
        <v>0</v>
      </c>
      <c r="C8" s="6" t="s">
        <v>65</v>
      </c>
      <c r="D8" s="7" t="s">
        <v>152</v>
      </c>
      <c r="E8" s="7">
        <v>13</v>
      </c>
      <c r="F8" s="185">
        <v>21.202921</v>
      </c>
      <c r="G8" s="185">
        <v>92.139172000000002</v>
      </c>
    </row>
    <row r="9" spans="1:7" hidden="1">
      <c r="A9" s="174" t="s">
        <v>160</v>
      </c>
      <c r="B9" s="6" t="s">
        <v>0</v>
      </c>
      <c r="C9" s="6" t="s">
        <v>540</v>
      </c>
      <c r="D9" s="7" t="s">
        <v>157</v>
      </c>
      <c r="E9" s="7"/>
      <c r="F9" s="185">
        <v>21.203610999999999</v>
      </c>
      <c r="G9" s="185">
        <v>92.138610999999997</v>
      </c>
    </row>
    <row r="10" spans="1:7" hidden="1">
      <c r="A10" s="6" t="s">
        <v>431</v>
      </c>
      <c r="B10" s="6" t="s">
        <v>0</v>
      </c>
      <c r="C10" s="6" t="s">
        <v>540</v>
      </c>
      <c r="D10" s="7"/>
      <c r="E10" s="7"/>
      <c r="F10" s="185">
        <v>21.210167999999999</v>
      </c>
      <c r="G10" s="185">
        <v>92.135149999999996</v>
      </c>
    </row>
    <row r="11" spans="1:7" hidden="1">
      <c r="A11" s="6" t="s">
        <v>437</v>
      </c>
      <c r="B11" s="6" t="s">
        <v>0</v>
      </c>
      <c r="C11" s="6" t="s">
        <v>67</v>
      </c>
      <c r="D11" s="7" t="s">
        <v>149</v>
      </c>
      <c r="E11" s="7" t="s">
        <v>293</v>
      </c>
      <c r="F11" s="185">
        <v>21.20147</v>
      </c>
      <c r="G11" s="185">
        <v>92.150850000000005</v>
      </c>
    </row>
    <row r="12" spans="1:7" hidden="1">
      <c r="A12" s="6" t="s">
        <v>437</v>
      </c>
      <c r="B12" s="6" t="s">
        <v>288</v>
      </c>
      <c r="C12" s="6" t="s">
        <v>67</v>
      </c>
      <c r="D12" s="7" t="s">
        <v>164</v>
      </c>
      <c r="E12" s="7" t="s">
        <v>296</v>
      </c>
      <c r="F12" s="185">
        <v>21.203803000000001</v>
      </c>
      <c r="G12" s="185">
        <v>92.150172999999995</v>
      </c>
    </row>
    <row r="13" spans="1:7">
      <c r="A13" s="6" t="s">
        <v>437</v>
      </c>
      <c r="B13" s="6" t="s">
        <v>36</v>
      </c>
      <c r="C13" s="6" t="s">
        <v>68</v>
      </c>
      <c r="D13" s="7" t="s">
        <v>130</v>
      </c>
      <c r="E13" s="7" t="s">
        <v>236</v>
      </c>
      <c r="F13" s="185">
        <v>21.201139999999999</v>
      </c>
      <c r="G13" s="185">
        <v>92.15898</v>
      </c>
    </row>
    <row r="14" spans="1:7">
      <c r="A14" s="6" t="s">
        <v>437</v>
      </c>
      <c r="B14" s="6" t="s">
        <v>36</v>
      </c>
      <c r="C14" s="6" t="s">
        <v>68</v>
      </c>
      <c r="D14" s="7" t="s">
        <v>164</v>
      </c>
      <c r="E14" s="7" t="s">
        <v>404</v>
      </c>
      <c r="F14" s="185">
        <v>21.205100000000002</v>
      </c>
      <c r="G14" s="185">
        <v>92.155910000000006</v>
      </c>
    </row>
    <row r="15" spans="1:7" hidden="1">
      <c r="A15" s="6" t="s">
        <v>437</v>
      </c>
      <c r="B15" s="6" t="s">
        <v>0</v>
      </c>
      <c r="C15" s="6" t="s">
        <v>68</v>
      </c>
      <c r="D15" s="7" t="s">
        <v>157</v>
      </c>
      <c r="E15" s="7" t="s">
        <v>406</v>
      </c>
      <c r="F15" s="185">
        <v>21.202120000000001</v>
      </c>
      <c r="G15" s="185">
        <v>92.155529999999999</v>
      </c>
    </row>
    <row r="16" spans="1:7" hidden="1">
      <c r="A16" s="6" t="s">
        <v>437</v>
      </c>
      <c r="B16" s="6" t="s">
        <v>0</v>
      </c>
      <c r="C16" s="6" t="s">
        <v>68</v>
      </c>
      <c r="D16" s="7" t="s">
        <v>164</v>
      </c>
      <c r="E16" s="7" t="s">
        <v>397</v>
      </c>
      <c r="F16" s="185">
        <v>21.205590000000001</v>
      </c>
      <c r="G16" s="185">
        <v>92.157650000000004</v>
      </c>
    </row>
    <row r="17" spans="1:7" hidden="1">
      <c r="A17" s="6" t="s">
        <v>437</v>
      </c>
      <c r="B17" s="6" t="s">
        <v>0</v>
      </c>
      <c r="C17" s="6" t="s">
        <v>68</v>
      </c>
      <c r="D17" s="7" t="s">
        <v>164</v>
      </c>
      <c r="E17" s="7" t="s">
        <v>402</v>
      </c>
      <c r="F17" s="185">
        <v>21.204460000000001</v>
      </c>
      <c r="G17" s="185">
        <v>92.158389999999997</v>
      </c>
    </row>
    <row r="18" spans="1:7" hidden="1">
      <c r="A18" s="6" t="s">
        <v>437</v>
      </c>
      <c r="B18" s="6" t="s">
        <v>0</v>
      </c>
      <c r="C18" s="6" t="s">
        <v>69</v>
      </c>
      <c r="D18" s="7" t="s">
        <v>138</v>
      </c>
      <c r="E18" s="7" t="s">
        <v>411</v>
      </c>
      <c r="F18" s="185">
        <v>21.206672999999999</v>
      </c>
      <c r="G18" s="185">
        <v>92.168672999999998</v>
      </c>
    </row>
    <row r="19" spans="1:7">
      <c r="A19" s="6" t="s">
        <v>437</v>
      </c>
      <c r="B19" s="6" t="s">
        <v>36</v>
      </c>
      <c r="C19" s="6" t="s">
        <v>69</v>
      </c>
      <c r="D19" s="7" t="s">
        <v>149</v>
      </c>
      <c r="E19" s="7" t="s">
        <v>415</v>
      </c>
      <c r="F19" s="185">
        <v>21.201325789999999</v>
      </c>
      <c r="G19" s="185">
        <v>92.163432450000002</v>
      </c>
    </row>
    <row r="20" spans="1:7" hidden="1">
      <c r="A20" s="6" t="s">
        <v>437</v>
      </c>
      <c r="B20" s="6" t="s">
        <v>0</v>
      </c>
      <c r="C20" s="6" t="s">
        <v>69</v>
      </c>
      <c r="D20" s="7" t="s">
        <v>130</v>
      </c>
      <c r="E20" s="7" t="s">
        <v>413</v>
      </c>
      <c r="F20" s="185">
        <v>21.201663</v>
      </c>
      <c r="G20" s="185">
        <v>92.168721000000005</v>
      </c>
    </row>
    <row r="21" spans="1:7">
      <c r="A21" s="6" t="s">
        <v>437</v>
      </c>
      <c r="B21" s="6" t="s">
        <v>36</v>
      </c>
      <c r="C21" s="6" t="s">
        <v>69</v>
      </c>
      <c r="D21" s="7" t="s">
        <v>309</v>
      </c>
      <c r="E21" s="7" t="s">
        <v>417</v>
      </c>
      <c r="F21" s="185">
        <v>21.202290999999999</v>
      </c>
      <c r="G21" s="185">
        <v>92.159966999999995</v>
      </c>
    </row>
    <row r="22" spans="1:7">
      <c r="A22" s="6" t="s">
        <v>437</v>
      </c>
      <c r="B22" s="6" t="s">
        <v>36</v>
      </c>
      <c r="C22" s="6" t="s">
        <v>69</v>
      </c>
      <c r="D22" s="7" t="s">
        <v>309</v>
      </c>
      <c r="E22" s="7" t="s">
        <v>419</v>
      </c>
      <c r="F22" s="185">
        <v>21.200865060000002</v>
      </c>
      <c r="G22" s="185">
        <v>92.160216410000004</v>
      </c>
    </row>
    <row r="23" spans="1:7" hidden="1">
      <c r="A23" s="6" t="s">
        <v>437</v>
      </c>
      <c r="B23" s="6" t="s">
        <v>18</v>
      </c>
      <c r="C23" s="6" t="s">
        <v>69</v>
      </c>
      <c r="D23" s="7" t="s">
        <v>421</v>
      </c>
      <c r="E23" s="7"/>
      <c r="F23" s="185">
        <v>21.201789000000002</v>
      </c>
      <c r="G23" s="185">
        <v>92.170776000000004</v>
      </c>
    </row>
    <row r="24" spans="1:7" hidden="1">
      <c r="A24" s="183" t="s">
        <v>440</v>
      </c>
      <c r="B24" s="6" t="s">
        <v>0</v>
      </c>
      <c r="C24" s="6" t="s">
        <v>78</v>
      </c>
      <c r="D24" s="7" t="s">
        <v>152</v>
      </c>
      <c r="E24" s="7" t="s">
        <v>365</v>
      </c>
      <c r="F24" s="185">
        <v>21.195730000000001</v>
      </c>
      <c r="G24" s="185">
        <v>92.164075999999994</v>
      </c>
    </row>
    <row r="25" spans="1:7" hidden="1">
      <c r="A25" s="183" t="s">
        <v>440</v>
      </c>
      <c r="B25" s="6" t="s">
        <v>0</v>
      </c>
      <c r="C25" s="6" t="s">
        <v>78</v>
      </c>
      <c r="D25" s="7" t="s">
        <v>152</v>
      </c>
      <c r="E25" s="7" t="s">
        <v>370</v>
      </c>
      <c r="F25" s="185">
        <v>21.195536000000001</v>
      </c>
      <c r="G25" s="185">
        <v>92.164631</v>
      </c>
    </row>
    <row r="26" spans="1:7" hidden="1">
      <c r="A26" s="183" t="s">
        <v>440</v>
      </c>
      <c r="B26" s="6" t="s">
        <v>0</v>
      </c>
      <c r="C26" s="6" t="s">
        <v>78</v>
      </c>
      <c r="D26" s="7" t="s">
        <v>149</v>
      </c>
      <c r="E26" s="7" t="s">
        <v>375</v>
      </c>
      <c r="F26" s="185">
        <v>21.198640000000001</v>
      </c>
      <c r="G26" s="185">
        <v>92.164519999999996</v>
      </c>
    </row>
    <row r="27" spans="1:7" hidden="1">
      <c r="A27" s="183" t="s">
        <v>440</v>
      </c>
      <c r="B27" s="6" t="s">
        <v>0</v>
      </c>
      <c r="C27" s="6" t="s">
        <v>78</v>
      </c>
      <c r="D27" s="7" t="s">
        <v>164</v>
      </c>
      <c r="E27" s="7" t="s">
        <v>381</v>
      </c>
      <c r="F27" s="185">
        <v>21.1996</v>
      </c>
      <c r="G27" s="185">
        <v>92.161879999999996</v>
      </c>
    </row>
    <row r="28" spans="1:7" hidden="1">
      <c r="A28" s="6" t="s">
        <v>423</v>
      </c>
      <c r="B28" s="6" t="s">
        <v>0</v>
      </c>
      <c r="C28" s="6" t="s">
        <v>79</v>
      </c>
      <c r="D28" s="7" t="s">
        <v>130</v>
      </c>
      <c r="E28" s="7" t="s">
        <v>426</v>
      </c>
      <c r="F28" s="185">
        <v>21.196872389999999</v>
      </c>
      <c r="G28" s="185">
        <v>92.166869680000005</v>
      </c>
    </row>
    <row r="29" spans="1:7" hidden="1">
      <c r="A29" s="6" t="s">
        <v>423</v>
      </c>
      <c r="B29" s="6" t="s">
        <v>18</v>
      </c>
      <c r="C29" s="6" t="s">
        <v>79</v>
      </c>
      <c r="D29" s="7" t="s">
        <v>432</v>
      </c>
      <c r="E29" s="7"/>
      <c r="F29" s="185">
        <v>21.216149999999999</v>
      </c>
      <c r="G29" s="185">
        <v>92.144999999999996</v>
      </c>
    </row>
    <row r="30" spans="1:7" hidden="1">
      <c r="A30" s="6" t="s">
        <v>431</v>
      </c>
      <c r="B30" s="6" t="s">
        <v>0</v>
      </c>
      <c r="C30" s="6" t="s">
        <v>79</v>
      </c>
      <c r="D30" s="7" t="s">
        <v>507</v>
      </c>
      <c r="E30" s="7" t="s">
        <v>505</v>
      </c>
      <c r="F30" s="185">
        <v>21.196697</v>
      </c>
      <c r="G30" s="185">
        <v>92.152449000000004</v>
      </c>
    </row>
    <row r="31" spans="1:7" hidden="1">
      <c r="A31" s="6" t="s">
        <v>437</v>
      </c>
      <c r="B31" s="6" t="s">
        <v>0</v>
      </c>
      <c r="C31" s="6" t="s">
        <v>70</v>
      </c>
      <c r="D31" s="7" t="s">
        <v>164</v>
      </c>
      <c r="E31" s="7" t="s">
        <v>258</v>
      </c>
      <c r="F31" s="185">
        <v>21.192160000000001</v>
      </c>
      <c r="G31" s="185">
        <v>92.158929999999998</v>
      </c>
    </row>
    <row r="32" spans="1:7" hidden="1">
      <c r="A32" s="6" t="s">
        <v>437</v>
      </c>
      <c r="B32" s="6" t="s">
        <v>0</v>
      </c>
      <c r="C32" s="6" t="s">
        <v>70</v>
      </c>
      <c r="D32" s="7" t="s">
        <v>157</v>
      </c>
      <c r="E32" s="7" t="s">
        <v>264</v>
      </c>
      <c r="F32" s="185">
        <v>21.193079000000001</v>
      </c>
      <c r="G32" s="185">
        <v>92.156948999999997</v>
      </c>
    </row>
    <row r="33" spans="1:7" hidden="1">
      <c r="A33" s="6" t="s">
        <v>437</v>
      </c>
      <c r="B33" s="6" t="s">
        <v>0</v>
      </c>
      <c r="C33" s="6" t="s">
        <v>70</v>
      </c>
      <c r="D33" s="7" t="s">
        <v>157</v>
      </c>
      <c r="E33" s="7" t="s">
        <v>264</v>
      </c>
      <c r="F33" s="185">
        <v>21.193325000000002</v>
      </c>
      <c r="G33" s="185">
        <v>92.157103000000006</v>
      </c>
    </row>
    <row r="34" spans="1:7" hidden="1">
      <c r="A34" s="33" t="s">
        <v>160</v>
      </c>
      <c r="B34" s="6" t="s">
        <v>0</v>
      </c>
      <c r="C34" s="6" t="s">
        <v>71</v>
      </c>
      <c r="D34" s="7" t="s">
        <v>149</v>
      </c>
      <c r="E34" s="7" t="s">
        <v>180</v>
      </c>
      <c r="F34" s="185">
        <v>21.186800000000002</v>
      </c>
      <c r="G34" s="185">
        <v>92.151799999999994</v>
      </c>
    </row>
    <row r="35" spans="1:7" hidden="1">
      <c r="A35" s="33" t="s">
        <v>160</v>
      </c>
      <c r="B35" s="6" t="s">
        <v>0</v>
      </c>
      <c r="C35" s="6" t="s">
        <v>71</v>
      </c>
      <c r="D35" s="7" t="s">
        <v>157</v>
      </c>
      <c r="E35" s="7" t="s">
        <v>183</v>
      </c>
      <c r="F35" s="185">
        <v>21.189979999999998</v>
      </c>
      <c r="G35" s="185">
        <v>92.152739999999994</v>
      </c>
    </row>
    <row r="36" spans="1:7" hidden="1">
      <c r="A36" s="33" t="s">
        <v>160</v>
      </c>
      <c r="B36" s="6" t="s">
        <v>0</v>
      </c>
      <c r="C36" s="6" t="s">
        <v>71</v>
      </c>
      <c r="D36" s="7" t="s">
        <v>149</v>
      </c>
      <c r="E36" s="7" t="s">
        <v>185</v>
      </c>
      <c r="F36" s="185">
        <v>21.187139999999999</v>
      </c>
      <c r="G36" s="185">
        <v>92.154619999999994</v>
      </c>
    </row>
    <row r="37" spans="1:7" hidden="1">
      <c r="A37" s="33" t="s">
        <v>160</v>
      </c>
      <c r="B37" s="6" t="s">
        <v>0</v>
      </c>
      <c r="C37" s="6" t="s">
        <v>71</v>
      </c>
      <c r="D37" s="7" t="s">
        <v>149</v>
      </c>
      <c r="E37" s="7" t="s">
        <v>187</v>
      </c>
      <c r="F37" s="185">
        <v>21.186209999999999</v>
      </c>
      <c r="G37" s="185">
        <v>92.15334</v>
      </c>
    </row>
    <row r="38" spans="1:7" hidden="1">
      <c r="A38" s="33" t="s">
        <v>160</v>
      </c>
      <c r="B38" s="6" t="s">
        <v>0</v>
      </c>
      <c r="C38" s="6" t="s">
        <v>71</v>
      </c>
      <c r="D38" s="7" t="s">
        <v>157</v>
      </c>
      <c r="E38" s="7" t="s">
        <v>189</v>
      </c>
      <c r="F38" s="185">
        <v>21.190066999999999</v>
      </c>
      <c r="G38" s="185">
        <v>92.155843000000004</v>
      </c>
    </row>
    <row r="39" spans="1:7" hidden="1">
      <c r="A39" s="6" t="s">
        <v>509</v>
      </c>
      <c r="B39" s="6" t="s">
        <v>0</v>
      </c>
      <c r="C39" s="6" t="s">
        <v>71</v>
      </c>
      <c r="D39" s="7" t="s">
        <v>164</v>
      </c>
      <c r="E39" s="7" t="s">
        <v>513</v>
      </c>
      <c r="F39" s="182">
        <v>21.187830000000002</v>
      </c>
      <c r="G39" s="182">
        <v>92.151629999999997</v>
      </c>
    </row>
    <row r="40" spans="1:7" hidden="1">
      <c r="A40" s="6" t="s">
        <v>141</v>
      </c>
      <c r="B40" s="6" t="s">
        <v>0</v>
      </c>
      <c r="C40" s="6" t="s">
        <v>72</v>
      </c>
      <c r="D40" s="7" t="s">
        <v>130</v>
      </c>
      <c r="E40" s="7" t="s">
        <v>144</v>
      </c>
      <c r="F40" s="185">
        <v>21.185782970000002</v>
      </c>
      <c r="G40" s="185">
        <v>92.157150250000001</v>
      </c>
    </row>
    <row r="41" spans="1:7" hidden="1">
      <c r="A41" s="6" t="s">
        <v>141</v>
      </c>
      <c r="B41" s="6" t="s">
        <v>0</v>
      </c>
      <c r="C41" s="6" t="s">
        <v>72</v>
      </c>
      <c r="D41" s="7" t="s">
        <v>149</v>
      </c>
      <c r="E41" s="7" t="s">
        <v>150</v>
      </c>
      <c r="F41" s="185">
        <v>21.182828000000001</v>
      </c>
      <c r="G41" s="185">
        <v>92.155303000000004</v>
      </c>
    </row>
    <row r="42" spans="1:7" hidden="1">
      <c r="A42" s="6" t="s">
        <v>141</v>
      </c>
      <c r="B42" s="6" t="s">
        <v>0</v>
      </c>
      <c r="C42" s="6" t="s">
        <v>72</v>
      </c>
      <c r="D42" s="7" t="s">
        <v>152</v>
      </c>
      <c r="E42" s="7" t="s">
        <v>153</v>
      </c>
      <c r="F42" s="185" t="s">
        <v>154</v>
      </c>
      <c r="G42" s="185" t="s">
        <v>155</v>
      </c>
    </row>
    <row r="43" spans="1:7" hidden="1">
      <c r="A43" s="6" t="s">
        <v>141</v>
      </c>
      <c r="B43" s="6" t="s">
        <v>0</v>
      </c>
      <c r="C43" s="6" t="s">
        <v>72</v>
      </c>
      <c r="D43" s="7" t="s">
        <v>157</v>
      </c>
      <c r="E43" s="7" t="s">
        <v>158</v>
      </c>
      <c r="F43" s="185">
        <v>21.179202</v>
      </c>
      <c r="G43" s="185">
        <v>92.156767000000002</v>
      </c>
    </row>
    <row r="44" spans="1:7" hidden="1">
      <c r="A44" s="6" t="s">
        <v>438</v>
      </c>
      <c r="B44" s="6" t="s">
        <v>0</v>
      </c>
      <c r="C44" s="6" t="s">
        <v>73</v>
      </c>
      <c r="D44" s="7" t="s">
        <v>138</v>
      </c>
      <c r="E44" s="7" t="s">
        <v>315</v>
      </c>
      <c r="F44" s="185">
        <v>21.178802000000001</v>
      </c>
      <c r="G44" s="185">
        <v>92.153829000000002</v>
      </c>
    </row>
    <row r="45" spans="1:7" hidden="1">
      <c r="A45" s="6" t="s">
        <v>438</v>
      </c>
      <c r="B45" s="6" t="s">
        <v>0</v>
      </c>
      <c r="C45" s="6" t="s">
        <v>73</v>
      </c>
      <c r="D45" s="7" t="s">
        <v>157</v>
      </c>
      <c r="E45" s="7" t="s">
        <v>320</v>
      </c>
      <c r="F45" s="185">
        <v>21.180178999999999</v>
      </c>
      <c r="G45" s="185">
        <v>92.151188000000005</v>
      </c>
    </row>
    <row r="46" spans="1:7" hidden="1">
      <c r="A46" s="6" t="s">
        <v>438</v>
      </c>
      <c r="B46" s="6" t="s">
        <v>0</v>
      </c>
      <c r="C46" s="6" t="s">
        <v>73</v>
      </c>
      <c r="D46" s="7" t="s">
        <v>130</v>
      </c>
      <c r="E46" s="7" t="s">
        <v>322</v>
      </c>
      <c r="F46" s="185">
        <v>21.184645</v>
      </c>
      <c r="G46" s="185">
        <v>92.149630999999999</v>
      </c>
    </row>
    <row r="47" spans="1:7" hidden="1">
      <c r="A47" s="6" t="s">
        <v>438</v>
      </c>
      <c r="B47" s="6" t="s">
        <v>0</v>
      </c>
      <c r="C47" s="6" t="s">
        <v>73</v>
      </c>
      <c r="D47" s="7" t="s">
        <v>138</v>
      </c>
      <c r="E47" s="7" t="s">
        <v>324</v>
      </c>
      <c r="F47" s="185">
        <v>21.1798</v>
      </c>
      <c r="G47" s="185">
        <v>92.153099999999995</v>
      </c>
    </row>
    <row r="48" spans="1:7" hidden="1">
      <c r="A48" s="6" t="s">
        <v>350</v>
      </c>
      <c r="B48" s="6" t="s">
        <v>0</v>
      </c>
      <c r="C48" s="6" t="s">
        <v>74</v>
      </c>
      <c r="D48" s="7" t="s">
        <v>138</v>
      </c>
      <c r="E48" s="7" t="s">
        <v>353</v>
      </c>
      <c r="F48" s="185">
        <v>21.174264950000001</v>
      </c>
      <c r="G48" s="185">
        <v>92.140101040000005</v>
      </c>
    </row>
    <row r="49" spans="1:7" hidden="1">
      <c r="A49" s="6" t="s">
        <v>350</v>
      </c>
      <c r="B49" s="6" t="s">
        <v>0</v>
      </c>
      <c r="C49" s="6" t="s">
        <v>74</v>
      </c>
      <c r="D49" s="7" t="s">
        <v>138</v>
      </c>
      <c r="E49" s="7" t="s">
        <v>353</v>
      </c>
      <c r="F49" s="185">
        <v>21.173579749999998</v>
      </c>
      <c r="G49" s="185">
        <v>92.139543560000007</v>
      </c>
    </row>
    <row r="50" spans="1:7" hidden="1">
      <c r="A50" s="183" t="s">
        <v>440</v>
      </c>
      <c r="B50" s="6" t="s">
        <v>0</v>
      </c>
      <c r="C50" s="6" t="s">
        <v>74</v>
      </c>
      <c r="D50" s="7" t="s">
        <v>138</v>
      </c>
      <c r="E50" s="7" t="s">
        <v>353</v>
      </c>
      <c r="F50" s="185">
        <v>21.174078000000002</v>
      </c>
      <c r="G50" s="185">
        <v>92.138824999999997</v>
      </c>
    </row>
    <row r="51" spans="1:7" hidden="1">
      <c r="A51" s="6" t="s">
        <v>358</v>
      </c>
      <c r="B51" s="6" t="s">
        <v>0</v>
      </c>
      <c r="C51" s="6" t="s">
        <v>74</v>
      </c>
      <c r="D51" s="7" t="s">
        <v>309</v>
      </c>
      <c r="E51" s="7" t="s">
        <v>361</v>
      </c>
      <c r="F51" s="185">
        <v>21.181688000000001</v>
      </c>
      <c r="G51" s="185">
        <v>92.136259999999993</v>
      </c>
    </row>
    <row r="52" spans="1:7" hidden="1">
      <c r="A52" s="6" t="s">
        <v>431</v>
      </c>
      <c r="B52" s="6" t="s">
        <v>0</v>
      </c>
      <c r="C52" s="6" t="s">
        <v>74</v>
      </c>
      <c r="D52" s="7"/>
      <c r="E52" s="7"/>
      <c r="F52" s="185">
        <v>21.183509999999998</v>
      </c>
      <c r="G52" s="185">
        <v>92.137339999999995</v>
      </c>
    </row>
    <row r="53" spans="1:7" hidden="1">
      <c r="A53" s="6" t="s">
        <v>160</v>
      </c>
      <c r="B53" s="6" t="s">
        <v>0</v>
      </c>
      <c r="C53" s="6" t="s">
        <v>75</v>
      </c>
      <c r="D53" s="7" t="s">
        <v>138</v>
      </c>
      <c r="E53" s="7" t="s">
        <v>194</v>
      </c>
      <c r="F53" s="182">
        <v>21.156829999999999</v>
      </c>
      <c r="G53" s="182">
        <v>92.14255</v>
      </c>
    </row>
    <row r="54" spans="1:7" hidden="1">
      <c r="A54" s="6" t="s">
        <v>160</v>
      </c>
      <c r="B54" s="6" t="s">
        <v>0</v>
      </c>
      <c r="C54" s="6" t="s">
        <v>75</v>
      </c>
      <c r="D54" s="7" t="s">
        <v>130</v>
      </c>
      <c r="E54" s="7" t="s">
        <v>200</v>
      </c>
      <c r="F54" s="182">
        <v>21.16797</v>
      </c>
      <c r="G54" s="182">
        <v>92.142359999999996</v>
      </c>
    </row>
    <row r="55" spans="1:7" hidden="1">
      <c r="A55" s="184" t="s">
        <v>435</v>
      </c>
      <c r="B55" s="6" t="s">
        <v>0</v>
      </c>
      <c r="C55" s="6" t="s">
        <v>76</v>
      </c>
      <c r="D55" s="7" t="s">
        <v>224</v>
      </c>
      <c r="E55" s="7" t="s">
        <v>225</v>
      </c>
      <c r="F55" s="185">
        <v>21.16046</v>
      </c>
      <c r="G55" s="185">
        <v>92.137680000000003</v>
      </c>
    </row>
    <row r="56" spans="1:7" hidden="1">
      <c r="A56" s="184" t="s">
        <v>435</v>
      </c>
      <c r="B56" s="6" t="s">
        <v>0</v>
      </c>
      <c r="C56" s="6" t="s">
        <v>76</v>
      </c>
      <c r="D56" s="7" t="s">
        <v>149</v>
      </c>
      <c r="E56" s="7" t="s">
        <v>228</v>
      </c>
      <c r="F56" s="185">
        <v>21.16581</v>
      </c>
      <c r="G56" s="185">
        <v>92.136570000000006</v>
      </c>
    </row>
    <row r="57" spans="1:7" hidden="1">
      <c r="A57" s="184" t="s">
        <v>435</v>
      </c>
      <c r="B57" s="6" t="s">
        <v>0</v>
      </c>
      <c r="C57" s="6" t="s">
        <v>76</v>
      </c>
      <c r="D57" s="7" t="s">
        <v>152</v>
      </c>
      <c r="E57" s="7" t="s">
        <v>232</v>
      </c>
      <c r="F57" s="185">
        <v>21.16046</v>
      </c>
      <c r="G57" s="185">
        <v>92.137680000000003</v>
      </c>
    </row>
    <row r="58" spans="1:7" hidden="1">
      <c r="A58" s="184" t="s">
        <v>435</v>
      </c>
      <c r="B58" s="6" t="s">
        <v>18</v>
      </c>
      <c r="C58" s="6" t="s">
        <v>76</v>
      </c>
      <c r="D58" s="7" t="s">
        <v>244</v>
      </c>
      <c r="E58" s="7"/>
      <c r="F58" s="185">
        <v>21.16142</v>
      </c>
      <c r="G58" s="185">
        <v>92.151449999999997</v>
      </c>
    </row>
    <row r="59" spans="1:7" hidden="1">
      <c r="A59" s="6" t="s">
        <v>358</v>
      </c>
      <c r="B59" s="6" t="s">
        <v>0</v>
      </c>
      <c r="C59" s="6" t="s">
        <v>76</v>
      </c>
      <c r="D59" s="7" t="s">
        <v>542</v>
      </c>
      <c r="E59" s="7" t="s">
        <v>460</v>
      </c>
      <c r="F59" s="182">
        <v>21.155809166666668</v>
      </c>
      <c r="G59" s="182">
        <v>92.141266388888894</v>
      </c>
    </row>
    <row r="60" spans="1:7" hidden="1">
      <c r="A60" s="184" t="s">
        <v>435</v>
      </c>
      <c r="B60" s="6" t="s">
        <v>0</v>
      </c>
      <c r="C60" s="6" t="s">
        <v>77</v>
      </c>
      <c r="D60" s="7" t="s">
        <v>130</v>
      </c>
      <c r="E60" s="7" t="s">
        <v>236</v>
      </c>
      <c r="F60" s="182">
        <v>21.15354</v>
      </c>
      <c r="G60" s="182">
        <v>92.146209999999996</v>
      </c>
    </row>
    <row r="61" spans="1:7">
      <c r="A61" s="184" t="s">
        <v>435</v>
      </c>
      <c r="B61" s="6" t="s">
        <v>36</v>
      </c>
      <c r="C61" s="6" t="s">
        <v>77</v>
      </c>
      <c r="D61" s="7" t="s">
        <v>130</v>
      </c>
      <c r="E61" s="7" t="s">
        <v>238</v>
      </c>
      <c r="F61" s="182">
        <v>21.155989999999999</v>
      </c>
      <c r="G61" s="182">
        <v>92.147509999999997</v>
      </c>
    </row>
    <row r="62" spans="1:7" hidden="1">
      <c r="A62" s="6" t="s">
        <v>434</v>
      </c>
      <c r="B62" s="6" t="s">
        <v>0</v>
      </c>
      <c r="C62" s="6" t="s">
        <v>80</v>
      </c>
      <c r="D62" s="7" t="s">
        <v>157</v>
      </c>
      <c r="E62" s="7" t="s">
        <v>217</v>
      </c>
      <c r="F62" s="185">
        <v>21.195243000000001</v>
      </c>
      <c r="G62" s="185">
        <v>92.142723000000004</v>
      </c>
    </row>
    <row r="63" spans="1:7" hidden="1">
      <c r="A63" s="6" t="s">
        <v>431</v>
      </c>
      <c r="B63" s="6" t="s">
        <v>0</v>
      </c>
      <c r="C63" s="6" t="s">
        <v>80</v>
      </c>
      <c r="D63" s="7" t="s">
        <v>499</v>
      </c>
      <c r="E63" s="7" t="s">
        <v>164</v>
      </c>
      <c r="F63" s="185">
        <v>21.200520000000001</v>
      </c>
      <c r="G63" s="185">
        <v>92.144279999999995</v>
      </c>
    </row>
    <row r="64" spans="1:7" hidden="1">
      <c r="A64" s="6" t="s">
        <v>431</v>
      </c>
      <c r="B64" s="6" t="s">
        <v>0</v>
      </c>
      <c r="C64" s="6" t="s">
        <v>80</v>
      </c>
      <c r="D64" s="7" t="s">
        <v>499</v>
      </c>
      <c r="E64" s="7" t="s">
        <v>164</v>
      </c>
      <c r="F64" s="185">
        <v>21.200520000000001</v>
      </c>
      <c r="G64" s="185">
        <v>92.144279999999995</v>
      </c>
    </row>
    <row r="65" spans="1:7" hidden="1">
      <c r="A65" s="6" t="s">
        <v>358</v>
      </c>
      <c r="B65" s="6" t="s">
        <v>0</v>
      </c>
      <c r="C65" s="6" t="s">
        <v>81</v>
      </c>
      <c r="D65" s="7" t="s">
        <v>164</v>
      </c>
      <c r="E65" s="7" t="s">
        <v>469</v>
      </c>
      <c r="F65" s="185">
        <v>21.188116310000002</v>
      </c>
      <c r="G65" s="185">
        <v>92.145716629999995</v>
      </c>
    </row>
    <row r="66" spans="1:7" hidden="1">
      <c r="A66" s="6" t="s">
        <v>358</v>
      </c>
      <c r="B66" s="6" t="s">
        <v>0</v>
      </c>
      <c r="C66" s="6" t="s">
        <v>81</v>
      </c>
      <c r="D66" s="7" t="s">
        <v>164</v>
      </c>
      <c r="E66" s="7" t="s">
        <v>472</v>
      </c>
      <c r="F66" s="185">
        <v>21.189593989999999</v>
      </c>
      <c r="G66" s="185">
        <v>92.144074759999995</v>
      </c>
    </row>
    <row r="67" spans="1:7" hidden="1">
      <c r="A67" s="6" t="s">
        <v>358</v>
      </c>
      <c r="B67" s="6" t="s">
        <v>0</v>
      </c>
      <c r="C67" s="6" t="s">
        <v>81</v>
      </c>
      <c r="D67" s="7" t="s">
        <v>164</v>
      </c>
      <c r="E67" s="7" t="s">
        <v>473</v>
      </c>
      <c r="F67" s="185">
        <v>21.188891550000001</v>
      </c>
      <c r="G67" s="185">
        <v>92.145122499999999</v>
      </c>
    </row>
    <row r="68" spans="1:7" hidden="1">
      <c r="A68" s="6" t="s">
        <v>358</v>
      </c>
      <c r="B68" s="6" t="s">
        <v>0</v>
      </c>
      <c r="C68" s="6" t="s">
        <v>81</v>
      </c>
      <c r="D68" s="7" t="s">
        <v>164</v>
      </c>
      <c r="E68" s="7" t="s">
        <v>474</v>
      </c>
      <c r="F68" s="185">
        <v>21.18808383</v>
      </c>
      <c r="G68" s="185">
        <v>92.147863900000004</v>
      </c>
    </row>
    <row r="69" spans="1:7" hidden="1">
      <c r="A69" s="6" t="s">
        <v>358</v>
      </c>
      <c r="B69" s="6" t="s">
        <v>0</v>
      </c>
      <c r="C69" s="6" t="s">
        <v>81</v>
      </c>
      <c r="D69" s="7" t="s">
        <v>164</v>
      </c>
      <c r="E69" s="7" t="s">
        <v>475</v>
      </c>
      <c r="F69" s="185">
        <v>21.188109040000001</v>
      </c>
      <c r="G69" s="185">
        <v>92.144710989999993</v>
      </c>
    </row>
    <row r="70" spans="1:7" hidden="1">
      <c r="A70" s="6" t="s">
        <v>358</v>
      </c>
      <c r="B70" s="6" t="s">
        <v>0</v>
      </c>
      <c r="C70" s="6" t="s">
        <v>81</v>
      </c>
      <c r="D70" s="7" t="s">
        <v>130</v>
      </c>
      <c r="E70" s="7" t="s">
        <v>476</v>
      </c>
      <c r="F70" s="185">
        <v>21.184669</v>
      </c>
      <c r="G70" s="185">
        <v>92.148554000000004</v>
      </c>
    </row>
    <row r="71" spans="1:7" hidden="1">
      <c r="A71" s="6" t="s">
        <v>358</v>
      </c>
      <c r="B71" s="6" t="s">
        <v>0</v>
      </c>
      <c r="C71" s="6" t="s">
        <v>81</v>
      </c>
      <c r="D71" s="7" t="s">
        <v>130</v>
      </c>
      <c r="E71" s="7" t="s">
        <v>478</v>
      </c>
      <c r="F71" s="185">
        <v>21.186765380000001</v>
      </c>
      <c r="G71" s="185">
        <v>92.149130470000003</v>
      </c>
    </row>
    <row r="72" spans="1:7" hidden="1">
      <c r="A72" s="6" t="s">
        <v>358</v>
      </c>
      <c r="B72" s="6" t="s">
        <v>0</v>
      </c>
      <c r="C72" s="6" t="s">
        <v>81</v>
      </c>
      <c r="D72" s="7" t="s">
        <v>130</v>
      </c>
      <c r="E72" s="7" t="s">
        <v>479</v>
      </c>
      <c r="F72" s="185">
        <v>21.185956449999999</v>
      </c>
      <c r="G72" s="185">
        <v>92.150124980000001</v>
      </c>
    </row>
    <row r="73" spans="1:7" hidden="1">
      <c r="A73" s="6" t="s">
        <v>358</v>
      </c>
      <c r="B73" s="6" t="s">
        <v>0</v>
      </c>
      <c r="C73" s="6" t="s">
        <v>81</v>
      </c>
      <c r="D73" s="7" t="s">
        <v>130</v>
      </c>
      <c r="E73" s="7" t="s">
        <v>480</v>
      </c>
      <c r="F73" s="185">
        <v>21.186937570000001</v>
      </c>
      <c r="G73" s="185">
        <v>92.150513439999997</v>
      </c>
    </row>
    <row r="74" spans="1:7" hidden="1">
      <c r="A74" s="6" t="s">
        <v>358</v>
      </c>
      <c r="B74" s="6" t="s">
        <v>0</v>
      </c>
      <c r="C74" s="6" t="s">
        <v>81</v>
      </c>
      <c r="D74" s="7" t="s">
        <v>130</v>
      </c>
      <c r="E74" s="7" t="s">
        <v>481</v>
      </c>
      <c r="F74" s="185">
        <v>21.185982500000001</v>
      </c>
      <c r="G74" s="185">
        <v>92.149221879999999</v>
      </c>
    </row>
    <row r="75" spans="1:7" hidden="1">
      <c r="A75" s="6" t="s">
        <v>358</v>
      </c>
      <c r="B75" s="6" t="s">
        <v>0</v>
      </c>
      <c r="C75" s="6" t="s">
        <v>81</v>
      </c>
      <c r="D75" s="7" t="s">
        <v>130</v>
      </c>
      <c r="E75" s="7" t="s">
        <v>482</v>
      </c>
      <c r="F75" s="185">
        <v>21.18629614</v>
      </c>
      <c r="G75" s="185">
        <v>92.148483110000001</v>
      </c>
    </row>
    <row r="76" spans="1:7" hidden="1">
      <c r="A76" s="6" t="s">
        <v>358</v>
      </c>
      <c r="B76" s="6" t="s">
        <v>0</v>
      </c>
      <c r="C76" s="6" t="s">
        <v>81</v>
      </c>
      <c r="D76" s="7" t="s">
        <v>149</v>
      </c>
      <c r="E76" s="7" t="s">
        <v>483</v>
      </c>
      <c r="F76" s="185">
        <v>21.185457</v>
      </c>
      <c r="G76" s="185">
        <v>92.145561000000001</v>
      </c>
    </row>
    <row r="77" spans="1:7" hidden="1">
      <c r="A77" s="169" t="s">
        <v>358</v>
      </c>
      <c r="B77" s="6" t="s">
        <v>0</v>
      </c>
      <c r="C77" s="6" t="s">
        <v>81</v>
      </c>
      <c r="D77" s="7" t="s">
        <v>149</v>
      </c>
      <c r="E77" s="7" t="s">
        <v>485</v>
      </c>
      <c r="F77" s="185">
        <v>21.184953</v>
      </c>
      <c r="G77" s="185">
        <v>92.146123000000003</v>
      </c>
    </row>
    <row r="78" spans="1:7" hidden="1">
      <c r="A78" s="169" t="s">
        <v>358</v>
      </c>
      <c r="B78" s="6" t="s">
        <v>0</v>
      </c>
      <c r="C78" s="6" t="s">
        <v>81</v>
      </c>
      <c r="D78" s="7" t="s">
        <v>149</v>
      </c>
      <c r="E78" s="7" t="s">
        <v>486</v>
      </c>
      <c r="F78" s="185">
        <v>21.184851999999999</v>
      </c>
      <c r="G78" s="185">
        <v>92.147703000000007</v>
      </c>
    </row>
    <row r="79" spans="1:7" hidden="1">
      <c r="A79" s="169" t="s">
        <v>358</v>
      </c>
      <c r="B79" s="6" t="s">
        <v>0</v>
      </c>
      <c r="C79" s="6" t="s">
        <v>81</v>
      </c>
      <c r="D79" s="7" t="s">
        <v>149</v>
      </c>
      <c r="E79" s="7" t="s">
        <v>487</v>
      </c>
      <c r="F79" s="185">
        <v>21.185963000000001</v>
      </c>
      <c r="G79" s="185">
        <v>92.144324999999995</v>
      </c>
    </row>
    <row r="80" spans="1:7" hidden="1">
      <c r="A80" s="163" t="s">
        <v>436</v>
      </c>
      <c r="B80" s="6" t="s">
        <v>0</v>
      </c>
      <c r="C80" s="6" t="s">
        <v>81</v>
      </c>
      <c r="D80" s="7" t="s">
        <v>138</v>
      </c>
      <c r="E80" s="7" t="s">
        <v>521</v>
      </c>
      <c r="F80" s="185">
        <v>21.19162</v>
      </c>
      <c r="G80" s="185">
        <v>92.148169999999993</v>
      </c>
    </row>
    <row r="81" spans="1:7" hidden="1">
      <c r="A81" s="163" t="s">
        <v>436</v>
      </c>
      <c r="B81" s="6" t="s">
        <v>0</v>
      </c>
      <c r="C81" s="6" t="s">
        <v>81</v>
      </c>
      <c r="D81" s="7" t="s">
        <v>157</v>
      </c>
      <c r="E81" s="7" t="s">
        <v>526</v>
      </c>
      <c r="F81" s="185">
        <v>21.189271000000002</v>
      </c>
      <c r="G81" s="185">
        <v>92.148814999999999</v>
      </c>
    </row>
    <row r="82" spans="1:7" hidden="1">
      <c r="A82" s="163" t="s">
        <v>436</v>
      </c>
      <c r="B82" s="6" t="s">
        <v>0</v>
      </c>
      <c r="C82" s="6" t="s">
        <v>82</v>
      </c>
      <c r="D82" s="7" t="s">
        <v>532</v>
      </c>
      <c r="E82" s="7" t="s">
        <v>533</v>
      </c>
      <c r="F82" s="185">
        <v>21.18647</v>
      </c>
      <c r="G82" s="185">
        <v>92.141499999999994</v>
      </c>
    </row>
    <row r="83" spans="1:7" hidden="1">
      <c r="A83" s="163" t="s">
        <v>436</v>
      </c>
      <c r="B83" s="6" t="s">
        <v>0</v>
      </c>
      <c r="C83" s="6" t="s">
        <v>82</v>
      </c>
      <c r="D83" s="7" t="s">
        <v>157</v>
      </c>
      <c r="E83" s="7" t="s">
        <v>535</v>
      </c>
      <c r="F83" s="185">
        <v>21.183029999999999</v>
      </c>
      <c r="G83" s="185">
        <v>92.146249999999995</v>
      </c>
    </row>
    <row r="84" spans="1:7" hidden="1">
      <c r="A84" s="163" t="s">
        <v>436</v>
      </c>
      <c r="B84" s="6" t="s">
        <v>0</v>
      </c>
      <c r="C84" s="6" t="s">
        <v>82</v>
      </c>
      <c r="D84" s="7" t="s">
        <v>164</v>
      </c>
      <c r="E84" s="7" t="s">
        <v>537</v>
      </c>
      <c r="F84" s="185">
        <v>21.184301479999998</v>
      </c>
      <c r="G84" s="185">
        <v>92.144194880000001</v>
      </c>
    </row>
    <row r="85" spans="1:7" hidden="1">
      <c r="A85" s="169" t="s">
        <v>326</v>
      </c>
      <c r="B85" s="6" t="s">
        <v>0</v>
      </c>
      <c r="C85" s="6" t="s">
        <v>83</v>
      </c>
      <c r="D85" s="7" t="s">
        <v>164</v>
      </c>
      <c r="E85" s="7" t="s">
        <v>329</v>
      </c>
      <c r="F85" s="185">
        <v>21.187465</v>
      </c>
      <c r="G85" s="185">
        <v>92.140186</v>
      </c>
    </row>
    <row r="86" spans="1:7" hidden="1">
      <c r="A86" s="163" t="s">
        <v>350</v>
      </c>
      <c r="B86" s="6" t="s">
        <v>0</v>
      </c>
      <c r="C86" s="6" t="s">
        <v>83</v>
      </c>
      <c r="D86" s="7" t="s">
        <v>138</v>
      </c>
      <c r="E86" s="7" t="s">
        <v>345</v>
      </c>
      <c r="F86" s="185">
        <v>21.191718000000002</v>
      </c>
      <c r="G86" s="185">
        <v>92.139201999999997</v>
      </c>
    </row>
    <row r="87" spans="1:7" hidden="1">
      <c r="A87" s="163" t="s">
        <v>350</v>
      </c>
      <c r="B87" s="6" t="s">
        <v>0</v>
      </c>
      <c r="C87" s="6" t="s">
        <v>83</v>
      </c>
      <c r="D87" s="7" t="s">
        <v>164</v>
      </c>
      <c r="E87" s="7" t="s">
        <v>348</v>
      </c>
      <c r="F87" s="185">
        <v>21.189550000000001</v>
      </c>
      <c r="G87" s="185">
        <v>92.13776</v>
      </c>
    </row>
    <row r="88" spans="1:7" hidden="1">
      <c r="A88" s="169" t="s">
        <v>431</v>
      </c>
      <c r="B88" s="6" t="s">
        <v>0</v>
      </c>
      <c r="C88" s="6" t="s">
        <v>83</v>
      </c>
      <c r="D88" s="7" t="s">
        <v>345</v>
      </c>
      <c r="E88" s="7" t="s">
        <v>138</v>
      </c>
      <c r="F88" s="185">
        <v>21.193480000000001</v>
      </c>
      <c r="G88" s="185">
        <v>92.141890000000004</v>
      </c>
    </row>
    <row r="89" spans="1:7" hidden="1">
      <c r="A89" s="169" t="s">
        <v>431</v>
      </c>
      <c r="B89" s="6" t="s">
        <v>0</v>
      </c>
      <c r="C89" s="6" t="s">
        <v>83</v>
      </c>
      <c r="D89" s="7" t="s">
        <v>345</v>
      </c>
      <c r="E89" s="7" t="s">
        <v>138</v>
      </c>
      <c r="F89" s="185">
        <v>21.193480000000001</v>
      </c>
      <c r="G89" s="185">
        <v>92.141890000000004</v>
      </c>
    </row>
    <row r="90" spans="1:7" hidden="1">
      <c r="A90" s="169" t="s">
        <v>431</v>
      </c>
      <c r="B90" s="6" t="s">
        <v>0</v>
      </c>
      <c r="C90" s="6" t="s">
        <v>83</v>
      </c>
      <c r="D90" s="7" t="s">
        <v>503</v>
      </c>
      <c r="E90" s="7" t="s">
        <v>138</v>
      </c>
      <c r="F90" s="185">
        <v>21.188099999999999</v>
      </c>
      <c r="G90" s="185">
        <v>92.14085</v>
      </c>
    </row>
    <row r="91" spans="1:7" hidden="1">
      <c r="A91" s="169" t="s">
        <v>431</v>
      </c>
      <c r="B91" s="6" t="s">
        <v>0</v>
      </c>
      <c r="C91" s="6" t="s">
        <v>541</v>
      </c>
      <c r="D91" s="7" t="s">
        <v>504</v>
      </c>
      <c r="E91" s="7" t="s">
        <v>505</v>
      </c>
      <c r="F91" s="185">
        <v>21.193249999999999</v>
      </c>
      <c r="G91" s="185">
        <v>92.140919999999994</v>
      </c>
    </row>
    <row r="92" spans="1:7" hidden="1">
      <c r="A92" s="3" t="s">
        <v>160</v>
      </c>
      <c r="B92" s="4" t="s">
        <v>580</v>
      </c>
      <c r="C92" s="4" t="s">
        <v>90</v>
      </c>
      <c r="D92" s="4" t="s">
        <v>581</v>
      </c>
      <c r="E92" s="4"/>
      <c r="F92" s="182">
        <v>21.199580000000001</v>
      </c>
      <c r="G92" s="182">
        <v>92.136989999999997</v>
      </c>
    </row>
    <row r="93" spans="1:7" hidden="1">
      <c r="A93" s="33" t="s">
        <v>160</v>
      </c>
      <c r="B93" s="6" t="s">
        <v>0</v>
      </c>
      <c r="C93" s="6" t="s">
        <v>84</v>
      </c>
      <c r="D93" s="7" t="s">
        <v>164</v>
      </c>
      <c r="E93" s="7"/>
      <c r="F93" s="185">
        <v>21.131931000000002</v>
      </c>
      <c r="G93" s="185">
        <v>92.154475000000005</v>
      </c>
    </row>
    <row r="94" spans="1:7" hidden="1">
      <c r="A94" s="33" t="s">
        <v>436</v>
      </c>
      <c r="B94" s="6" t="s">
        <v>0</v>
      </c>
      <c r="C94" s="6" t="s">
        <v>85</v>
      </c>
      <c r="D94" s="7" t="s">
        <v>157</v>
      </c>
      <c r="E94" s="7" t="s">
        <v>250</v>
      </c>
      <c r="F94" s="185">
        <v>21.087606000000001</v>
      </c>
      <c r="G94" s="185">
        <v>92.193631999999994</v>
      </c>
    </row>
    <row r="95" spans="1:7" hidden="1">
      <c r="A95" s="6" t="s">
        <v>126</v>
      </c>
      <c r="B95" s="6" t="s">
        <v>0</v>
      </c>
      <c r="C95" s="6" t="s">
        <v>86</v>
      </c>
      <c r="D95" s="7" t="s">
        <v>130</v>
      </c>
      <c r="E95" s="7" t="s">
        <v>131</v>
      </c>
      <c r="F95" s="185">
        <v>20.5825</v>
      </c>
      <c r="G95" s="185">
        <v>92.143500000000003</v>
      </c>
    </row>
    <row r="96" spans="1:7" hidden="1">
      <c r="A96" s="6" t="s">
        <v>266</v>
      </c>
      <c r="B96" s="6" t="s">
        <v>0</v>
      </c>
      <c r="C96" s="6" t="s">
        <v>86</v>
      </c>
      <c r="D96" s="7" t="s">
        <v>152</v>
      </c>
      <c r="E96" s="7" t="s">
        <v>269</v>
      </c>
      <c r="F96" s="185">
        <v>20.581</v>
      </c>
      <c r="G96" s="185">
        <v>92.144000000000005</v>
      </c>
    </row>
    <row r="97" spans="1:7" hidden="1">
      <c r="A97" s="3" t="s">
        <v>436</v>
      </c>
      <c r="B97" s="4" t="s">
        <v>18</v>
      </c>
      <c r="C97" s="4" t="s">
        <v>86</v>
      </c>
      <c r="D97" s="4" t="s">
        <v>130</v>
      </c>
      <c r="E97" s="4" t="s">
        <v>582</v>
      </c>
      <c r="F97" s="182">
        <v>20.969662899999999</v>
      </c>
      <c r="G97" s="182">
        <v>92.243492500000002</v>
      </c>
    </row>
    <row r="98" spans="1:7" hidden="1">
      <c r="A98" s="6" t="s">
        <v>160</v>
      </c>
      <c r="B98" s="6" t="s">
        <v>0</v>
      </c>
      <c r="C98" s="6" t="s">
        <v>87</v>
      </c>
      <c r="D98" s="7" t="s">
        <v>138</v>
      </c>
      <c r="E98" s="7" t="s">
        <v>212</v>
      </c>
      <c r="F98" s="185">
        <v>20.980279360000001</v>
      </c>
      <c r="G98" s="185">
        <v>92.245018610000002</v>
      </c>
    </row>
    <row r="99" spans="1:7" hidden="1">
      <c r="A99" s="6" t="s">
        <v>326</v>
      </c>
      <c r="B99" s="6" t="s">
        <v>0</v>
      </c>
      <c r="C99" s="6" t="s">
        <v>87</v>
      </c>
      <c r="D99" s="7" t="s">
        <v>164</v>
      </c>
      <c r="E99" s="7" t="s">
        <v>335</v>
      </c>
      <c r="F99" s="185">
        <v>20.977315000000001</v>
      </c>
      <c r="G99" s="185">
        <v>92.242219000000006</v>
      </c>
    </row>
    <row r="100" spans="1:7">
      <c r="A100" s="6" t="s">
        <v>266</v>
      </c>
      <c r="B100" s="6" t="s">
        <v>36</v>
      </c>
      <c r="C100" s="6" t="s">
        <v>88</v>
      </c>
      <c r="D100" s="7" t="s">
        <v>149</v>
      </c>
      <c r="E100" s="7" t="s">
        <v>273</v>
      </c>
      <c r="F100" s="185">
        <v>20.949918</v>
      </c>
      <c r="G100" s="185">
        <v>92.253796100000002</v>
      </c>
    </row>
    <row r="101" spans="1:7" hidden="1">
      <c r="A101" s="6" t="s">
        <v>437</v>
      </c>
      <c r="B101" s="6" t="s">
        <v>0</v>
      </c>
      <c r="C101" s="6" t="s">
        <v>88</v>
      </c>
      <c r="D101" s="7" t="s">
        <v>130</v>
      </c>
      <c r="E101" s="7" t="s">
        <v>306</v>
      </c>
      <c r="F101" s="185">
        <v>20.951250000000002</v>
      </c>
      <c r="G101" s="185">
        <v>92.257949999999994</v>
      </c>
    </row>
    <row r="102" spans="1:7" hidden="1">
      <c r="A102" s="6" t="s">
        <v>437</v>
      </c>
      <c r="B102" s="6" t="s">
        <v>0</v>
      </c>
      <c r="C102" s="6" t="s">
        <v>88</v>
      </c>
      <c r="D102" s="7" t="s">
        <v>309</v>
      </c>
      <c r="E102" s="7" t="s">
        <v>310</v>
      </c>
      <c r="F102" s="185">
        <v>20.957409999999999</v>
      </c>
      <c r="G102" s="185">
        <v>92.253209999999996</v>
      </c>
    </row>
    <row r="103" spans="1:7" hidden="1">
      <c r="A103" s="6" t="s">
        <v>126</v>
      </c>
      <c r="B103" s="6" t="s">
        <v>0</v>
      </c>
      <c r="C103" s="6" t="s">
        <v>89</v>
      </c>
      <c r="D103" s="7" t="s">
        <v>138</v>
      </c>
      <c r="E103" s="7" t="s">
        <v>139</v>
      </c>
      <c r="F103" s="185">
        <v>20.939976999999999</v>
      </c>
      <c r="G103" s="185">
        <v>92.262400999999997</v>
      </c>
    </row>
    <row r="104" spans="1:7" hidden="1">
      <c r="A104" s="6" t="s">
        <v>326</v>
      </c>
      <c r="B104" s="6" t="s">
        <v>0</v>
      </c>
      <c r="C104" s="6" t="s">
        <v>89</v>
      </c>
      <c r="D104" s="7" t="s">
        <v>164</v>
      </c>
      <c r="E104" s="7" t="s">
        <v>296</v>
      </c>
      <c r="F104" s="185">
        <v>20.942409000000001</v>
      </c>
      <c r="G104" s="185">
        <v>92.257384000000002</v>
      </c>
    </row>
    <row r="105" spans="1:7" hidden="1">
      <c r="A105" s="6" t="s">
        <v>439</v>
      </c>
      <c r="B105" s="6" t="s">
        <v>0</v>
      </c>
      <c r="C105" s="6" t="s">
        <v>89</v>
      </c>
      <c r="D105" s="7" t="s">
        <v>138</v>
      </c>
      <c r="E105" s="7" t="s">
        <v>391</v>
      </c>
      <c r="F105" s="185">
        <v>20.947658000000001</v>
      </c>
      <c r="G105" s="185">
        <v>92.260463999999999</v>
      </c>
    </row>
    <row r="106" spans="1:7" hidden="1">
      <c r="A106" s="6" t="s">
        <v>437</v>
      </c>
      <c r="B106" s="6" t="s">
        <v>0</v>
      </c>
      <c r="C106" s="6" t="s">
        <v>91</v>
      </c>
      <c r="D106" s="7" t="s">
        <v>138</v>
      </c>
      <c r="E106" s="7" t="s">
        <v>109</v>
      </c>
      <c r="F106" s="185">
        <v>21.212779999999999</v>
      </c>
      <c r="G106" s="185">
        <v>92.164680000000004</v>
      </c>
    </row>
    <row r="107" spans="1:7" hidden="1">
      <c r="A107" s="6" t="s">
        <v>437</v>
      </c>
      <c r="B107" s="6" t="s">
        <v>288</v>
      </c>
      <c r="C107" s="6" t="s">
        <v>91</v>
      </c>
      <c r="D107" s="7" t="s">
        <v>152</v>
      </c>
      <c r="E107" s="7" t="s">
        <v>109</v>
      </c>
      <c r="F107" s="185">
        <v>21.2104815</v>
      </c>
      <c r="G107" s="185">
        <v>92.162402599999993</v>
      </c>
    </row>
    <row r="108" spans="1:7" hidden="1">
      <c r="A108" s="6" t="s">
        <v>437</v>
      </c>
      <c r="B108" s="6" t="s">
        <v>0</v>
      </c>
      <c r="C108" s="6" t="s">
        <v>92</v>
      </c>
      <c r="D108" s="7" t="s">
        <v>157</v>
      </c>
      <c r="E108" s="7" t="s">
        <v>109</v>
      </c>
      <c r="F108" s="185">
        <v>20.952611000000001</v>
      </c>
      <c r="G108" s="185">
        <v>92.251658000000006</v>
      </c>
    </row>
    <row r="109" spans="1:7" hidden="1">
      <c r="A109" s="6" t="s">
        <v>437</v>
      </c>
      <c r="B109" s="6" t="s">
        <v>0</v>
      </c>
      <c r="C109" s="6" t="s">
        <v>92</v>
      </c>
      <c r="D109" s="7" t="s">
        <v>224</v>
      </c>
      <c r="E109" s="7" t="s">
        <v>109</v>
      </c>
      <c r="F109" s="185">
        <v>20.961089999999999</v>
      </c>
      <c r="G109" s="185">
        <v>92.248270000000005</v>
      </c>
    </row>
  </sheetData>
  <autoFilter ref="A1:BV109" xr:uid="{00000000-0009-0000-0000-000005000000}">
    <filterColumn colId="1">
      <filters>
        <filter val="Dumping point"/>
      </filters>
    </filterColumn>
  </autoFilter>
  <dataValidations disablePrompts="1" count="2">
    <dataValidation type="list" allowBlank="1" showErrorMessage="1" sqref="B23" xr:uid="{00000000-0002-0000-0500-000000000000}">
      <formula1>"Material Recovery Facility (MRF),Composting facility (only organics),Plastic recycling facility,Upcycling Center,Segregation site for drainage waste,Dumping point,MRF"</formula1>
    </dataValidation>
    <dataValidation type="list" allowBlank="1" showErrorMessage="1" sqref="C23" xr:uid="{00000000-0002-0000-0500-000001000000}">
      <formula1>"Camp 01E,Camp 01W,Camp 02E,Camp 0W,Camp 03,Camp 04,Camp 04 Ext,Camp 05,Camp 06,Camp 07,Camp 08E,Camp 08W,Camp 09,Camp 10,Camp 11,Camp 12,Camp 13,Camp 14,Camp 15,Camp 16,Camp 17,Camp 18,Camp 19,Camp 20,Camp 20 Ext,Camp 21,Camp 22,Camp 23,Camp 24,Camp 25,Ca"</formula1>
    </dataValidation>
  </dataValidations>
  <pageMargins left="0.7" right="0.7" top="0.75" bottom="0.75" header="0.3" footer="0.3"/>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500-000002000000}">
          <x14:formula1>
            <xm:f>Dropdown!$A$2:$A$7</xm:f>
          </x14:formula1>
          <xm:sqref>B74 B105 B107:B108</xm:sqref>
        </x14:dataValidation>
        <x14:dataValidation type="list" allowBlank="1" showInputMessage="1" showErrorMessage="1" xr:uid="{00000000-0002-0000-0500-000003000000}">
          <x14:formula1>
            <xm:f>Dropdown!$G$2:$G$34</xm:f>
          </x14:formula1>
          <xm:sqref>C74 C104:C108</xm:sqref>
        </x14:dataValidation>
        <x14:dataValidation type="list" allowBlank="1" showInputMessage="1" showErrorMessage="1" xr:uid="{00000000-0002-0000-0500-000004000000}">
          <x14:formula1>
            <xm:f>'C:\Users\HCMP-WASH-JAFAR\AppData\Local\Microsoft\Windows\INetCache\Content.Outlook\GXUH8LOW\[30012023_2nd Round 2022_MRF Data Template.xlsx]Dropdown'!#REF!</xm:f>
          </x14:formula1>
          <xm:sqref>B92:C92 B97:C97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Dropdown</vt:lpstr>
      <vt:lpstr>Sheet4</vt:lpstr>
      <vt:lpstr>Sheet2</vt:lpstr>
      <vt:lpstr>Summary</vt:lpstr>
      <vt:lpstr>MRF Data Dec 2023_GPS</vt:lpstr>
      <vt:lpstr>MRF 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Tanvir Ahmed</dc:creator>
  <cp:lastModifiedBy>Tonmoy Nath</cp:lastModifiedBy>
  <dcterms:created xsi:type="dcterms:W3CDTF">2021-06-02T06:24:23Z</dcterms:created>
  <dcterms:modified xsi:type="dcterms:W3CDTF">2024-03-03T05:43:47Z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2021-06-27T09:51:35Z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aff87526-6f58-4889-b618-e40aa2ecca55</vt:lpwstr>
  </property>
  <property fmtid="{D5CDD505-2E9C-101B-9397-08002B2CF9AE}" pid="8" name="MSIP_Label_2059aa38-f392-4105-be92-628035578272_ContentBits">
    <vt:lpwstr>0</vt:lpwstr>
  </property>
</Properties>
</file>